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10" windowHeight="4230" tabRatio="269" activeTab="0"/>
  </bookViews>
  <sheets>
    <sheet name="FORM" sheetId="1" r:id="rId1"/>
  </sheets>
  <definedNames>
    <definedName name="_xlnm.Print_Area" localSheetId="0">'FORM'!$A$1:$Q$299</definedName>
  </definedNames>
  <calcPr fullCalcOnLoad="1"/>
</workbook>
</file>

<file path=xl/sharedStrings.xml><?xml version="1.0" encoding="utf-8"?>
<sst xmlns="http://schemas.openxmlformats.org/spreadsheetml/2006/main" count="657" uniqueCount="277">
  <si>
    <t>(Undergraduates by Curriculum/Major</t>
  </si>
  <si>
    <t>IOWA STATE UNIVERSITY OF SCIENCE AND TECHNOLOGY</t>
  </si>
  <si>
    <t>Page 1</t>
  </si>
  <si>
    <t xml:space="preserve"> Graduates by Department)</t>
  </si>
  <si>
    <t>OFFICE OF THE REGISTRAR</t>
  </si>
  <si>
    <t>COLLEGE OF</t>
  </si>
  <si>
    <t>Freshmen</t>
  </si>
  <si>
    <t>Soph.</t>
  </si>
  <si>
    <t>Juniors</t>
  </si>
  <si>
    <t>Seniors</t>
  </si>
  <si>
    <t>Specials</t>
  </si>
  <si>
    <t>Undergraduates</t>
  </si>
  <si>
    <t>Graduates</t>
  </si>
  <si>
    <t xml:space="preserve"> AGRICULTURE</t>
  </si>
  <si>
    <t>M</t>
  </si>
  <si>
    <t>W</t>
  </si>
  <si>
    <t>TOTAL</t>
  </si>
  <si>
    <t>Agriculture - Special</t>
  </si>
  <si>
    <t>No Graduates</t>
  </si>
  <si>
    <t>Agriculture-Undeclared</t>
  </si>
  <si>
    <t>Agricultural Biochemistry</t>
  </si>
  <si>
    <t>Agricultural Business</t>
  </si>
  <si>
    <t>Agricultural Education</t>
  </si>
  <si>
    <t>Agricultural Educ. &amp; Studies</t>
  </si>
  <si>
    <t>Graduates Only</t>
  </si>
  <si>
    <t>Agricultural Studies</t>
  </si>
  <si>
    <t>Agricultural Systems Tech.</t>
  </si>
  <si>
    <t>Agronomy</t>
  </si>
  <si>
    <t>Animal Ecology</t>
  </si>
  <si>
    <t>Animal Science</t>
  </si>
  <si>
    <t>Animal Science (Pre-Vet)</t>
  </si>
  <si>
    <t>Biochemistry, Biophysics, &amp; Molecular Biology</t>
  </si>
  <si>
    <t>Graduates Only - See also BBMB in College of Liberal Arts &amp; Sciences</t>
  </si>
  <si>
    <t>Botany</t>
  </si>
  <si>
    <t>Graduates Only - See also Botany in College of Liberal Arts &amp; Sciences</t>
  </si>
  <si>
    <t>Dairy Science</t>
  </si>
  <si>
    <t>Dairy Science (Pre-Vet)</t>
  </si>
  <si>
    <t>Dietetics (See also FCS)</t>
  </si>
  <si>
    <t>Economics</t>
  </si>
  <si>
    <t>Graduates Only - See also Economics in the College of Liberal Arts &amp; Sciences</t>
  </si>
  <si>
    <t>Entomology</t>
  </si>
  <si>
    <t>Food Science (see also FCS)</t>
  </si>
  <si>
    <t>Food Science &amp; Human Nutrition</t>
  </si>
  <si>
    <t>Graduates Only - See also Food Science &amp; Nutrition in College of FCS</t>
  </si>
  <si>
    <t>Forestry</t>
  </si>
  <si>
    <t>General Preveterinary Medicine</t>
  </si>
  <si>
    <t>Genetics (See also LAS)</t>
  </si>
  <si>
    <t xml:space="preserve">  See Zoology &amp; Genetics</t>
  </si>
  <si>
    <t>Horticulture</t>
  </si>
  <si>
    <t>Microbiology</t>
  </si>
  <si>
    <t>Nutritional Science (See also FCS)</t>
  </si>
  <si>
    <t>Plant Health &amp; Protection</t>
  </si>
  <si>
    <t>Plant Pathology</t>
  </si>
  <si>
    <t>Professional Agriculture</t>
  </si>
  <si>
    <t>Public Serv. &amp; Admin. in Ag.</t>
  </si>
  <si>
    <t>Sociology</t>
  </si>
  <si>
    <t>Graduates Only - See also Sociology in College of Liberal Arts &amp; Sciences</t>
  </si>
  <si>
    <t>Zoology (See also LAS)</t>
  </si>
  <si>
    <t>Zoology &amp; Genetics</t>
  </si>
  <si>
    <t>Graduates Only - See also Zoology and Genetics in College of Liberal Arts &amp; Sciences</t>
  </si>
  <si>
    <t>Total by Gender</t>
  </si>
  <si>
    <t>Total Agriculture</t>
  </si>
  <si>
    <t>Page 2</t>
  </si>
  <si>
    <t xml:space="preserve"> BUSINESS</t>
  </si>
  <si>
    <t>Business - Special</t>
  </si>
  <si>
    <t>Business - Undeclared</t>
  </si>
  <si>
    <t>Accounting</t>
  </si>
  <si>
    <t>Business Administration</t>
  </si>
  <si>
    <t>Finance</t>
  </si>
  <si>
    <t>Management</t>
  </si>
  <si>
    <t>Marketing</t>
  </si>
  <si>
    <t>Pre-Business</t>
  </si>
  <si>
    <t>Transportation and Logistics</t>
  </si>
  <si>
    <t xml:space="preserve">Total Business </t>
  </si>
  <si>
    <t xml:space="preserve"> DESIGN</t>
  </si>
  <si>
    <t>Design - Special</t>
  </si>
  <si>
    <t>Design - Undeclared</t>
  </si>
  <si>
    <t>Architecture</t>
  </si>
  <si>
    <t>Graduates Only - See also Architecture-Professional Degree</t>
  </si>
  <si>
    <t>Architecture-Profess. Degree</t>
  </si>
  <si>
    <t>Art &amp; Design</t>
  </si>
  <si>
    <t>Art &amp; Design-B.A.</t>
  </si>
  <si>
    <t>Art &amp; Design-B.F.A.</t>
  </si>
  <si>
    <t>Community &amp; Regional Plan.</t>
  </si>
  <si>
    <t>Graphic Design</t>
  </si>
  <si>
    <t>Interior Design</t>
  </si>
  <si>
    <t>Landscape Architecture</t>
  </si>
  <si>
    <t>Pre-Architecture</t>
  </si>
  <si>
    <t>Pre-Landscape Architecture</t>
  </si>
  <si>
    <t>Total Design</t>
  </si>
  <si>
    <t>Page 3</t>
  </si>
  <si>
    <t xml:space="preserve"> EDUCATION</t>
  </si>
  <si>
    <t>Education - Special</t>
  </si>
  <si>
    <t>Education - Undeclared</t>
  </si>
  <si>
    <t>Community Health Education</t>
  </si>
  <si>
    <t>Curriculum &amp; Instruction</t>
  </si>
  <si>
    <t>Graduates Only - See also Educational  Leadership and Policy Studies</t>
  </si>
  <si>
    <t>Early Childhood Educ. (See also FCS)</t>
  </si>
  <si>
    <t>Educational Leadership &amp; Policy St.</t>
  </si>
  <si>
    <t>Graduates Only - See also Curriculum and Instruction</t>
  </si>
  <si>
    <t>Elementary Education</t>
  </si>
  <si>
    <t>Exercise and Sport Science</t>
  </si>
  <si>
    <t>See H H P</t>
  </si>
  <si>
    <t>Health &amp; Human Performance</t>
  </si>
  <si>
    <t>Industrial Education &amp; Tech.</t>
  </si>
  <si>
    <t>Industrial Technology</t>
  </si>
  <si>
    <t>See IED T</t>
  </si>
  <si>
    <t>Total Education</t>
  </si>
  <si>
    <t>Page 4</t>
  </si>
  <si>
    <t xml:space="preserve"> ENGINEERING</t>
  </si>
  <si>
    <t>Engineering - Special</t>
  </si>
  <si>
    <t>Engineering - Undeclared</t>
  </si>
  <si>
    <t>Aerospace Engineering</t>
  </si>
  <si>
    <t>See AE EM</t>
  </si>
  <si>
    <t>Aerospace Engr. &amp; Engineering Mechanics</t>
  </si>
  <si>
    <t>Agricultural &amp; Biosystems Engineering</t>
  </si>
  <si>
    <t>Agricultural Engineering</t>
  </si>
  <si>
    <t>See A B E</t>
  </si>
  <si>
    <t>Ceramic Engineering</t>
  </si>
  <si>
    <t>See M S E</t>
  </si>
  <si>
    <t>Chemical Engineering</t>
  </si>
  <si>
    <t>Civil &amp; Construction Engr.</t>
  </si>
  <si>
    <t>Civil Engineering</t>
  </si>
  <si>
    <t>See C C E</t>
  </si>
  <si>
    <t>Computer Engineering</t>
  </si>
  <si>
    <t>See E C E</t>
  </si>
  <si>
    <t>Construction Engineering</t>
  </si>
  <si>
    <t>Electrical Engineering</t>
  </si>
  <si>
    <t>Electrical &amp; Computer Engr.</t>
  </si>
  <si>
    <t>Engineering Operations</t>
  </si>
  <si>
    <t>Engineering Science</t>
  </si>
  <si>
    <t>Ind. &amp; Manufacturing Syst. Eng.</t>
  </si>
  <si>
    <t>Industrial Engineering</t>
  </si>
  <si>
    <t>See IMSE</t>
  </si>
  <si>
    <t>Materials Engineering</t>
  </si>
  <si>
    <t>Materials Science &amp; Engineering</t>
  </si>
  <si>
    <t>Mechanical Engineering</t>
  </si>
  <si>
    <t>Metallurgical Engineering</t>
  </si>
  <si>
    <t>Total Engineering</t>
  </si>
  <si>
    <t>Page 5</t>
  </si>
  <si>
    <t>COLLEGE OF FAMILY &amp;</t>
  </si>
  <si>
    <t xml:space="preserve"> CONSUMER SCIENCES</t>
  </si>
  <si>
    <t>Family &amp; Consumer Sciences 
  - Special</t>
  </si>
  <si>
    <t>Family and
   Consumer Sciences</t>
  </si>
  <si>
    <t>Apparel Merchandising,
  Design and Production</t>
  </si>
  <si>
    <t>Child and 
   Family Services</t>
  </si>
  <si>
    <t>Dietetics 
   (See also Agriculture)</t>
  </si>
  <si>
    <t>Early Childhood Education
  (See also Education)</t>
  </si>
  <si>
    <t>Family &amp; Consumer 
   Sciences Education</t>
  </si>
  <si>
    <t>Family &amp; Consumer Sciences 
   Education &amp; Studies</t>
  </si>
  <si>
    <t>Family Resource Management
   and Consumer Sciences</t>
  </si>
  <si>
    <t>Food Science 
   (See also Agriculture)</t>
  </si>
  <si>
    <t>Food Science 
   and Human Nutrition</t>
  </si>
  <si>
    <t>Hotel, Restaurant and
   Institution Management</t>
  </si>
  <si>
    <t>Housing and the
   Near Environment</t>
  </si>
  <si>
    <t>Human Development 
   and Family Studies</t>
  </si>
  <si>
    <t>Nutritional Sciences
   (See also Agriculture)</t>
  </si>
  <si>
    <t>Studies in Family 
   and Consumer Sciences</t>
  </si>
  <si>
    <t>Textiles 
   and Clothing</t>
  </si>
  <si>
    <t>Total Family &amp; Consumer Sciences</t>
  </si>
  <si>
    <t>(Undergraduate by Curriculum/Major</t>
  </si>
  <si>
    <t>Page 6</t>
  </si>
  <si>
    <t>COLLEGE OF LIBERAL</t>
  </si>
  <si>
    <t xml:space="preserve"> ARTS &amp; SCIENCES</t>
  </si>
  <si>
    <t>Intensive Engl. &amp; Orientation</t>
  </si>
  <si>
    <t>Lib. Arts &amp; Sciences-Special</t>
  </si>
  <si>
    <t>Lib. Arts &amp; Sci.-Open Option</t>
  </si>
  <si>
    <t>Advertising</t>
  </si>
  <si>
    <t>Anthropology</t>
  </si>
  <si>
    <t>Biochemistry</t>
  </si>
  <si>
    <t xml:space="preserve">  See Biochem &amp; Biophys</t>
  </si>
  <si>
    <t>Graduates Only --- See also BBMB in College of Agriculture</t>
  </si>
  <si>
    <t>Biological/Pre-Med. Illustr.</t>
  </si>
  <si>
    <t>Biology</t>
  </si>
  <si>
    <t>Biophysics</t>
  </si>
  <si>
    <t>Botany (see also AG)</t>
  </si>
  <si>
    <t>Chemistry</t>
  </si>
  <si>
    <t>Communications Studies</t>
  </si>
  <si>
    <t>Computer Science</t>
  </si>
  <si>
    <t>Earth Science</t>
  </si>
  <si>
    <t>See GE AT</t>
  </si>
  <si>
    <t>Economics (See also AG)</t>
  </si>
  <si>
    <t>English</t>
  </si>
  <si>
    <t>Environmental Science (LAS)</t>
  </si>
  <si>
    <t>French</t>
  </si>
  <si>
    <t>Genetics (See also AG)</t>
  </si>
  <si>
    <t>Geological &amp; Atmospheric Sci.</t>
  </si>
  <si>
    <t>Geology</t>
  </si>
  <si>
    <t>General Undergraduate St.</t>
  </si>
  <si>
    <t>German</t>
  </si>
  <si>
    <t>History</t>
  </si>
  <si>
    <t>Interdisciplinary Studies</t>
  </si>
  <si>
    <t>Journalism &amp; Mass Comm.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</si>
  <si>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</si>
  <si>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</si>
  <si>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</si>
  <si>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</si>
  <si>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</si>
  <si>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</si>
  <si>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</si>
  <si>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</si>
  <si>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</si>
  <si>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 xml:space="preserve">  See Physics &amp; Astro</t>
  </si>
  <si>
    <t>Physics and Astronomy</t>
  </si>
  <si>
    <t>Political Science</t>
  </si>
  <si>
    <t xml:space="preserve">  (continued)</t>
  </si>
  <si>
    <t xml:space="preserve"> ARTS &amp; SCIENCES (con't)</t>
  </si>
  <si>
    <t>Pre-Advertising</t>
  </si>
  <si>
    <t>Pre-Biological/Pre-Medical Illustration</t>
  </si>
  <si>
    <t>Pre-Computer Science</t>
  </si>
  <si>
    <t>Pre-Journalism &amp; Mass Comm.</t>
  </si>
  <si>
    <t>Prep. for Human Medicine</t>
  </si>
  <si>
    <t>Preparation for Law</t>
  </si>
  <si>
    <t>Preprofess. Health Programs</t>
  </si>
  <si>
    <t>Psychology</t>
  </si>
  <si>
    <t>Religious Studies</t>
  </si>
  <si>
    <t>Russian</t>
  </si>
  <si>
    <t>Russian Studies</t>
  </si>
  <si>
    <t>Sociology (See also AG)</t>
  </si>
  <si>
    <t>Spanish</t>
  </si>
  <si>
    <t>Speech Communication</t>
  </si>
  <si>
    <t>Statistics</t>
  </si>
  <si>
    <t>Women's Studies</t>
  </si>
  <si>
    <t>Zoology  (See also AG)</t>
  </si>
  <si>
    <t>Graduates Only -- See also Zoology &amp; Genetics in College of Agriculture</t>
  </si>
  <si>
    <t>Total Liberal Arts &amp; Sciences</t>
  </si>
  <si>
    <t>INTERDEPARTMENTAL UNITS AND</t>
  </si>
  <si>
    <t xml:space="preserve">  GRADUATE UNDECLARED</t>
  </si>
  <si>
    <t>Nondegree - Undeclared</t>
  </si>
  <si>
    <t>Biomedical Engineering</t>
  </si>
  <si>
    <t>Ecology &amp; Evolutionary Biology</t>
  </si>
  <si>
    <t>Graduates Only - Enrollment shown under admitting department</t>
  </si>
  <si>
    <t xml:space="preserve">       ---</t>
  </si>
  <si>
    <t>Genetics - Interdisciplinary</t>
  </si>
  <si>
    <t>Immunobiology</t>
  </si>
  <si>
    <t>Graduates Only - First year enrollment only.  All others shown under cooperating dept.</t>
  </si>
  <si>
    <t>Industrial Relations</t>
  </si>
  <si>
    <t>Interdisciplinary Graduate Studies</t>
  </si>
  <si>
    <t>Mol. Cell. &amp; Develpmt. Biol.</t>
  </si>
  <si>
    <t>Neurosciences</t>
  </si>
  <si>
    <t>Plant Physiology</t>
  </si>
  <si>
    <t>Toxicology</t>
  </si>
  <si>
    <t>Transportation</t>
  </si>
  <si>
    <t>Systems Engineering</t>
  </si>
  <si>
    <t>Water Resourses</t>
  </si>
  <si>
    <t>Total Interdepartmental Programs</t>
  </si>
  <si>
    <t xml:space="preserve">  VETERINARY MEDICINE</t>
  </si>
  <si>
    <t>Veterinary Medicine - Special</t>
  </si>
  <si>
    <t>Veterinary Medicine</t>
  </si>
  <si>
    <t>Biomedical Sciences</t>
  </si>
  <si>
    <t>Veterinary Clinical Sciences</t>
  </si>
  <si>
    <t>Vet. Diagnostic &amp; Production Animal Medicine</t>
  </si>
  <si>
    <t>Vet. Microbiology &amp; Preventive Medicine</t>
  </si>
  <si>
    <t>Veterinary Pathology</t>
  </si>
  <si>
    <t>Total Veterinary Medicine</t>
  </si>
  <si>
    <t>UNIVERSITY TOTALS</t>
  </si>
  <si>
    <t>TOTAL BY GENDER</t>
  </si>
  <si>
    <t>TOTAL BY YEAR</t>
  </si>
  <si>
    <t>TOTAL ENROLLMENT</t>
  </si>
  <si>
    <t>Men</t>
  </si>
  <si>
    <t>Women</t>
  </si>
  <si>
    <t>Total</t>
  </si>
  <si>
    <t>1st year</t>
  </si>
  <si>
    <t>2nd year</t>
  </si>
  <si>
    <t>3rd year</t>
  </si>
  <si>
    <t>4th year</t>
  </si>
  <si>
    <t>Page 7</t>
  </si>
  <si>
    <t>Applied Physics</t>
  </si>
  <si>
    <t>Bioinformatics &amp; Computational Biology</t>
  </si>
  <si>
    <t>Management Info. Systems</t>
  </si>
  <si>
    <t>Enrollment Statistics for Spring Semester 2001</t>
  </si>
  <si>
    <t>Spring Semester 2001</t>
  </si>
  <si>
    <t>14,053</t>
  </si>
  <si>
    <t>11,035</t>
  </si>
  <si>
    <t>25,088</t>
  </si>
  <si>
    <t>Environmental Science (Ag)</t>
  </si>
  <si>
    <t>Production/Operations Mgmt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</si>
</sst>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9"/>
      <name val="Helv"/>
      <family val="0"/>
    </font>
    <font>
      <b/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u val="single"/>
      <sz val="12"/>
      <name val="Helv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7" fontId="5" fillId="0" borderId="1" xfId="0" applyNumberFormat="1" applyFont="1" applyFill="1" applyBorder="1" applyAlignment="1">
      <alignment/>
    </xf>
    <xf numFmtId="37" fontId="5" fillId="0" borderId="2" xfId="0" applyNumberFormat="1" applyFont="1" applyFill="1" applyBorder="1" applyAlignment="1">
      <alignment/>
    </xf>
    <xf numFmtId="37" fontId="5" fillId="0" borderId="3" xfId="0" applyNumberFormat="1" applyFont="1" applyFill="1" applyBorder="1" applyAlignment="1">
      <alignment/>
    </xf>
    <xf numFmtId="37" fontId="5" fillId="0" borderId="4" xfId="0" applyNumberFormat="1" applyFont="1" applyFill="1" applyBorder="1" applyAlignment="1">
      <alignment/>
    </xf>
    <xf numFmtId="37" fontId="5" fillId="0" borderId="5" xfId="0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5" fillId="0" borderId="6" xfId="0" applyNumberFormat="1" applyFont="1" applyFill="1" applyBorder="1" applyAlignment="1">
      <alignment/>
    </xf>
    <xf numFmtId="37" fontId="5" fillId="0" borderId="7" xfId="0" applyNumberFormat="1" applyFont="1" applyFill="1" applyBorder="1" applyAlignment="1">
      <alignment/>
    </xf>
    <xf numFmtId="37" fontId="5" fillId="0" borderId="8" xfId="0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Continuous"/>
    </xf>
    <xf numFmtId="37" fontId="5" fillId="0" borderId="9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10" xfId="0" applyNumberFormat="1" applyFont="1" applyFill="1" applyBorder="1" applyAlignment="1">
      <alignment/>
    </xf>
    <xf numFmtId="37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37" fontId="5" fillId="0" borderId="13" xfId="0" applyNumberFormat="1" applyFont="1" applyFill="1" applyBorder="1" applyAlignment="1">
      <alignment/>
    </xf>
    <xf numFmtId="37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37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/>
    </xf>
    <xf numFmtId="37" fontId="5" fillId="0" borderId="19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37" fontId="5" fillId="0" borderId="20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37" fontId="5" fillId="0" borderId="22" xfId="0" applyNumberFormat="1" applyFont="1" applyFill="1" applyBorder="1" applyAlignment="1">
      <alignment horizontal="right"/>
    </xf>
    <xf numFmtId="37" fontId="5" fillId="0" borderId="23" xfId="0" applyNumberFormat="1" applyFont="1" applyFill="1" applyBorder="1" applyAlignment="1">
      <alignment horizontal="right"/>
    </xf>
    <xf numFmtId="37" fontId="5" fillId="0" borderId="24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5" xfId="0" applyFont="1" applyFill="1" applyBorder="1" applyAlignment="1">
      <alignment horizontal="left"/>
    </xf>
    <xf numFmtId="37" fontId="5" fillId="0" borderId="23" xfId="0" applyNumberFormat="1" applyFont="1" applyFill="1" applyBorder="1" applyAlignment="1">
      <alignment horizontal="center"/>
    </xf>
    <xf numFmtId="37" fontId="5" fillId="0" borderId="22" xfId="0" applyNumberFormat="1" applyFont="1" applyFill="1" applyBorder="1" applyAlignment="1">
      <alignment horizontal="center"/>
    </xf>
    <xf numFmtId="37" fontId="5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25" xfId="0" applyFont="1" applyFill="1" applyBorder="1" applyAlignment="1">
      <alignment/>
    </xf>
    <xf numFmtId="0" fontId="5" fillId="0" borderId="28" xfId="0" applyFont="1" applyFill="1" applyBorder="1" applyAlignment="1">
      <alignment horizontal="left"/>
    </xf>
    <xf numFmtId="37" fontId="5" fillId="0" borderId="29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left"/>
    </xf>
    <xf numFmtId="37" fontId="5" fillId="0" borderId="31" xfId="0" applyNumberFormat="1" applyFont="1" applyFill="1" applyBorder="1" applyAlignment="1">
      <alignment/>
    </xf>
    <xf numFmtId="37" fontId="5" fillId="0" borderId="32" xfId="0" applyNumberFormat="1" applyFont="1" applyFill="1" applyBorder="1" applyAlignment="1">
      <alignment/>
    </xf>
    <xf numFmtId="37" fontId="5" fillId="0" borderId="33" xfId="0" applyNumberFormat="1" applyFont="1" applyFill="1" applyBorder="1" applyAlignment="1">
      <alignment/>
    </xf>
    <xf numFmtId="37" fontId="5" fillId="0" borderId="34" xfId="0" applyNumberFormat="1" applyFont="1" applyFill="1" applyBorder="1" applyAlignment="1">
      <alignment/>
    </xf>
    <xf numFmtId="37" fontId="5" fillId="0" borderId="22" xfId="0" applyNumberFormat="1" applyFont="1" applyFill="1" applyBorder="1" applyAlignment="1">
      <alignment horizontal="left"/>
    </xf>
    <xf numFmtId="37" fontId="5" fillId="0" borderId="13" xfId="0" applyNumberFormat="1" applyFont="1" applyFill="1" applyBorder="1" applyAlignment="1">
      <alignment horizontal="center"/>
    </xf>
    <xf numFmtId="37" fontId="5" fillId="0" borderId="21" xfId="0" applyNumberFormat="1" applyFont="1" applyFill="1" applyBorder="1" applyAlignment="1">
      <alignment horizontal="center"/>
    </xf>
    <xf numFmtId="37" fontId="5" fillId="0" borderId="35" xfId="0" applyNumberFormat="1" applyFont="1" applyFill="1" applyBorder="1" applyAlignment="1">
      <alignment/>
    </xf>
    <xf numFmtId="37" fontId="5" fillId="0" borderId="36" xfId="0" applyNumberFormat="1" applyFont="1" applyFill="1" applyBorder="1" applyAlignment="1">
      <alignment horizontal="left"/>
    </xf>
    <xf numFmtId="37" fontId="5" fillId="0" borderId="3" xfId="0" applyNumberFormat="1" applyFont="1" applyFill="1" applyBorder="1" applyAlignment="1">
      <alignment horizontal="left"/>
    </xf>
    <xf numFmtId="37" fontId="5" fillId="0" borderId="37" xfId="0" applyNumberFormat="1" applyFont="1" applyFill="1" applyBorder="1" applyAlignment="1">
      <alignment/>
    </xf>
    <xf numFmtId="37" fontId="5" fillId="0" borderId="8" xfId="0" applyNumberFormat="1" applyFont="1" applyFill="1" applyBorder="1" applyAlignment="1">
      <alignment horizontal="left"/>
    </xf>
    <xf numFmtId="37" fontId="5" fillId="0" borderId="38" xfId="0" applyNumberFormat="1" applyFont="1" applyFill="1" applyBorder="1" applyAlignment="1">
      <alignment/>
    </xf>
    <xf numFmtId="37" fontId="5" fillId="0" borderId="32" xfId="0" applyNumberFormat="1" applyFont="1" applyFill="1" applyBorder="1" applyAlignment="1">
      <alignment horizontal="left"/>
    </xf>
    <xf numFmtId="37" fontId="5" fillId="0" borderId="39" xfId="0" applyNumberFormat="1" applyFont="1" applyFill="1" applyBorder="1" applyAlignment="1">
      <alignment/>
    </xf>
    <xf numFmtId="37" fontId="5" fillId="0" borderId="40" xfId="0" applyNumberFormat="1" applyFont="1" applyFill="1" applyBorder="1" applyAlignment="1">
      <alignment horizontal="center"/>
    </xf>
    <xf numFmtId="37" fontId="5" fillId="0" borderId="41" xfId="0" applyNumberFormat="1" applyFont="1" applyFill="1" applyBorder="1" applyAlignment="1">
      <alignment horizontal="left"/>
    </xf>
    <xf numFmtId="37" fontId="5" fillId="0" borderId="42" xfId="0" applyNumberFormat="1" applyFont="1" applyFill="1" applyBorder="1" applyAlignment="1">
      <alignment/>
    </xf>
    <xf numFmtId="37" fontId="5" fillId="0" borderId="18" xfId="0" applyNumberFormat="1" applyFont="1" applyFill="1" applyBorder="1" applyAlignment="1">
      <alignment/>
    </xf>
    <xf numFmtId="37" fontId="5" fillId="0" borderId="16" xfId="0" applyNumberFormat="1" applyFont="1" applyFill="1" applyBorder="1" applyAlignment="1">
      <alignment/>
    </xf>
    <xf numFmtId="37" fontId="5" fillId="0" borderId="27" xfId="0" applyNumberFormat="1" applyFont="1" applyFill="1" applyBorder="1" applyAlignment="1">
      <alignment/>
    </xf>
    <xf numFmtId="37" fontId="5" fillId="0" borderId="28" xfId="0" applyNumberFormat="1" applyFont="1" applyFill="1" applyBorder="1" applyAlignment="1">
      <alignment/>
    </xf>
    <xf numFmtId="37" fontId="5" fillId="0" borderId="40" xfId="0" applyNumberFormat="1" applyFont="1" applyFill="1" applyBorder="1" applyAlignment="1">
      <alignment horizontal="left"/>
    </xf>
    <xf numFmtId="37" fontId="5" fillId="0" borderId="27" xfId="0" applyNumberFormat="1" applyFont="1" applyFill="1" applyBorder="1" applyAlignment="1">
      <alignment horizontal="left"/>
    </xf>
    <xf numFmtId="37" fontId="5" fillId="0" borderId="8" xfId="0" applyNumberFormat="1" applyFont="1" applyFill="1" applyBorder="1" applyAlignment="1">
      <alignment horizontal="right"/>
    </xf>
    <xf numFmtId="37" fontId="5" fillId="0" borderId="5" xfId="0" applyNumberFormat="1" applyFont="1" applyFill="1" applyBorder="1" applyAlignment="1">
      <alignment horizontal="left"/>
    </xf>
    <xf numFmtId="37" fontId="0" fillId="0" borderId="3" xfId="0" applyNumberFormat="1" applyFill="1" applyBorder="1" applyAlignment="1">
      <alignment/>
    </xf>
    <xf numFmtId="37" fontId="5" fillId="0" borderId="0" xfId="0" applyNumberFormat="1" applyFont="1" applyFill="1" applyBorder="1" applyAlignment="1">
      <alignment horizontal="left"/>
    </xf>
    <xf numFmtId="37" fontId="5" fillId="0" borderId="0" xfId="0" applyNumberFormat="1" applyFont="1" applyFill="1" applyAlignment="1">
      <alignment horizontal="left"/>
    </xf>
    <xf numFmtId="37" fontId="5" fillId="0" borderId="9" xfId="0" applyNumberFormat="1" applyFont="1" applyFill="1" applyBorder="1" applyAlignment="1">
      <alignment horizontal="left"/>
    </xf>
    <xf numFmtId="37" fontId="5" fillId="0" borderId="10" xfId="0" applyNumberFormat="1" applyFont="1" applyFill="1" applyBorder="1" applyAlignment="1">
      <alignment horizontal="left"/>
    </xf>
    <xf numFmtId="37" fontId="5" fillId="0" borderId="11" xfId="0" applyNumberFormat="1" applyFont="1" applyFill="1" applyBorder="1" applyAlignment="1">
      <alignment horizontal="left"/>
    </xf>
    <xf numFmtId="37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37" fontId="5" fillId="0" borderId="41" xfId="0" applyNumberFormat="1" applyFont="1" applyFill="1" applyBorder="1" applyAlignment="1">
      <alignment horizontal="center"/>
    </xf>
    <xf numFmtId="37" fontId="5" fillId="0" borderId="12" xfId="0" applyNumberFormat="1" applyFont="1" applyFill="1" applyBorder="1" applyAlignment="1">
      <alignment/>
    </xf>
    <xf numFmtId="37" fontId="5" fillId="0" borderId="13" xfId="0" applyNumberFormat="1" applyFont="1" applyFill="1" applyBorder="1" applyAlignment="1">
      <alignment horizontal="left"/>
    </xf>
    <xf numFmtId="37" fontId="5" fillId="0" borderId="0" xfId="0" applyNumberFormat="1" applyFont="1" applyFill="1" applyBorder="1" applyAlignment="1">
      <alignment horizontal="center"/>
    </xf>
    <xf numFmtId="37" fontId="5" fillId="0" borderId="43" xfId="0" applyNumberFormat="1" applyFont="1" applyFill="1" applyBorder="1" applyAlignment="1">
      <alignment horizontal="center"/>
    </xf>
    <xf numFmtId="37" fontId="5" fillId="0" borderId="43" xfId="0" applyNumberFormat="1" applyFont="1" applyFill="1" applyBorder="1" applyAlignment="1">
      <alignment/>
    </xf>
    <xf numFmtId="37" fontId="5" fillId="0" borderId="15" xfId="0" applyNumberFormat="1" applyFont="1" applyFill="1" applyBorder="1" applyAlignment="1">
      <alignment horizontal="center"/>
    </xf>
    <xf numFmtId="37" fontId="5" fillId="0" borderId="44" xfId="0" applyNumberFormat="1" applyFont="1" applyFill="1" applyBorder="1" applyAlignment="1">
      <alignment/>
    </xf>
    <xf numFmtId="37" fontId="5" fillId="0" borderId="15" xfId="0" applyNumberFormat="1" applyFont="1" applyFill="1" applyBorder="1" applyAlignment="1">
      <alignment/>
    </xf>
    <xf numFmtId="37" fontId="5" fillId="0" borderId="22" xfId="0" applyNumberFormat="1" applyFont="1" applyFill="1" applyBorder="1" applyAlignment="1">
      <alignment/>
    </xf>
    <xf numFmtId="37" fontId="5" fillId="0" borderId="23" xfId="0" applyNumberFormat="1" applyFont="1" applyFill="1" applyBorder="1" applyAlignment="1">
      <alignment/>
    </xf>
    <xf numFmtId="37" fontId="5" fillId="0" borderId="45" xfId="0" applyNumberFormat="1" applyFont="1" applyFill="1" applyBorder="1" applyAlignment="1">
      <alignment/>
    </xf>
    <xf numFmtId="37" fontId="5" fillId="0" borderId="46" xfId="0" applyNumberFormat="1" applyFont="1" applyFill="1" applyBorder="1" applyAlignment="1">
      <alignment/>
    </xf>
    <xf numFmtId="37" fontId="5" fillId="0" borderId="25" xfId="0" applyNumberFormat="1" applyFont="1" applyFill="1" applyBorder="1" applyAlignment="1">
      <alignment/>
    </xf>
    <xf numFmtId="37" fontId="5" fillId="0" borderId="30" xfId="0" applyNumberFormat="1" applyFont="1" applyFill="1" applyBorder="1" applyAlignment="1">
      <alignment/>
    </xf>
    <xf numFmtId="37" fontId="5" fillId="0" borderId="18" xfId="0" applyNumberFormat="1" applyFont="1" applyFill="1" applyBorder="1" applyAlignment="1">
      <alignment horizontal="left"/>
    </xf>
    <xf numFmtId="37" fontId="5" fillId="0" borderId="47" xfId="0" applyNumberFormat="1" applyFont="1" applyFill="1" applyBorder="1" applyAlignment="1">
      <alignment/>
    </xf>
    <xf numFmtId="37" fontId="5" fillId="0" borderId="31" xfId="0" applyNumberFormat="1" applyFont="1" applyFill="1" applyBorder="1" applyAlignment="1">
      <alignment horizontal="center"/>
    </xf>
    <xf numFmtId="37" fontId="5" fillId="0" borderId="36" xfId="0" applyNumberFormat="1" applyFont="1" applyFill="1" applyBorder="1" applyAlignment="1">
      <alignment/>
    </xf>
    <xf numFmtId="37" fontId="5" fillId="0" borderId="41" xfId="0" applyNumberFormat="1" applyFont="1" applyFill="1" applyBorder="1" applyAlignment="1">
      <alignment/>
    </xf>
    <xf numFmtId="37" fontId="5" fillId="0" borderId="33" xfId="0" applyNumberFormat="1" applyFont="1" applyFill="1" applyBorder="1" applyAlignment="1">
      <alignment horizontal="center"/>
    </xf>
    <xf numFmtId="0" fontId="5" fillId="0" borderId="48" xfId="0" applyFont="1" applyFill="1" applyBorder="1" applyAlignment="1">
      <alignment horizontal="left"/>
    </xf>
    <xf numFmtId="37" fontId="5" fillId="0" borderId="15" xfId="0" applyNumberFormat="1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37" fontId="5" fillId="0" borderId="50" xfId="0" applyNumberFormat="1" applyFont="1" applyFill="1" applyBorder="1" applyAlignment="1">
      <alignment/>
    </xf>
    <xf numFmtId="0" fontId="5" fillId="0" borderId="51" xfId="0" applyFont="1" applyFill="1" applyBorder="1" applyAlignment="1">
      <alignment horizontal="left"/>
    </xf>
    <xf numFmtId="37" fontId="5" fillId="0" borderId="52" xfId="0" applyNumberFormat="1" applyFont="1" applyFill="1" applyBorder="1" applyAlignment="1">
      <alignment/>
    </xf>
    <xf numFmtId="37" fontId="5" fillId="0" borderId="17" xfId="0" applyNumberFormat="1" applyFont="1" applyFill="1" applyBorder="1" applyAlignment="1">
      <alignment horizontal="left"/>
    </xf>
    <xf numFmtId="37" fontId="5" fillId="0" borderId="31" xfId="0" applyNumberFormat="1" applyFont="1" applyFill="1" applyBorder="1" applyAlignment="1">
      <alignment horizontal="left"/>
    </xf>
    <xf numFmtId="37" fontId="5" fillId="0" borderId="27" xfId="0" applyNumberFormat="1" applyFont="1" applyFill="1" applyBorder="1" applyAlignment="1">
      <alignment horizontal="center"/>
    </xf>
    <xf numFmtId="37" fontId="5" fillId="0" borderId="32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left"/>
    </xf>
    <xf numFmtId="37" fontId="7" fillId="0" borderId="0" xfId="0" applyNumberFormat="1" applyFont="1" applyFill="1" applyAlignment="1">
      <alignment horizontal="centerContinuous"/>
    </xf>
    <xf numFmtId="37" fontId="8" fillId="0" borderId="0" xfId="0" applyNumberFormat="1" applyFont="1" applyFill="1" applyAlignment="1">
      <alignment horizontal="centerContinuous"/>
    </xf>
    <xf numFmtId="37" fontId="8" fillId="0" borderId="0" xfId="0" applyNumberFormat="1" applyFont="1" applyFill="1" applyAlignment="1">
      <alignment/>
    </xf>
    <xf numFmtId="37" fontId="9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5" fillId="0" borderId="45" xfId="0" applyFont="1" applyFill="1" applyBorder="1" applyAlignment="1">
      <alignment horizontal="left"/>
    </xf>
    <xf numFmtId="37" fontId="5" fillId="0" borderId="7" xfId="0" applyNumberFormat="1" applyFont="1" applyFill="1" applyBorder="1" applyAlignment="1">
      <alignment horizontal="right"/>
    </xf>
    <xf numFmtId="0" fontId="5" fillId="0" borderId="53" xfId="0" applyFont="1" applyFill="1" applyBorder="1" applyAlignment="1">
      <alignment horizontal="left"/>
    </xf>
    <xf numFmtId="37" fontId="5" fillId="0" borderId="54" xfId="0" applyNumberFormat="1" applyFont="1" applyFill="1" applyBorder="1" applyAlignment="1">
      <alignment/>
    </xf>
    <xf numFmtId="37" fontId="5" fillId="0" borderId="55" xfId="0" applyNumberFormat="1" applyFont="1" applyFill="1" applyBorder="1" applyAlignment="1">
      <alignment/>
    </xf>
    <xf numFmtId="37" fontId="5" fillId="0" borderId="56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wrapText="1"/>
    </xf>
    <xf numFmtId="0" fontId="5" fillId="0" borderId="30" xfId="0" applyFont="1" applyFill="1" applyBorder="1" applyAlignment="1">
      <alignment horizontal="left" wrapText="1"/>
    </xf>
    <xf numFmtId="37" fontId="5" fillId="0" borderId="57" xfId="0" applyNumberFormat="1" applyFont="1" applyFill="1" applyBorder="1" applyAlignment="1">
      <alignment/>
    </xf>
    <xf numFmtId="0" fontId="5" fillId="0" borderId="58" xfId="0" applyFont="1" applyFill="1" applyBorder="1" applyAlignment="1">
      <alignment horizontal="left"/>
    </xf>
    <xf numFmtId="37" fontId="5" fillId="0" borderId="59" xfId="0" applyNumberFormat="1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37" fontId="5" fillId="0" borderId="48" xfId="0" applyNumberFormat="1" applyFont="1" applyFill="1" applyBorder="1" applyAlignment="1">
      <alignment/>
    </xf>
    <xf numFmtId="0" fontId="5" fillId="0" borderId="48" xfId="0" applyFont="1" applyFill="1" applyBorder="1" applyAlignment="1">
      <alignment/>
    </xf>
    <xf numFmtId="37" fontId="5" fillId="0" borderId="60" xfId="0" applyNumberFormat="1" applyFont="1" applyFill="1" applyBorder="1" applyAlignment="1">
      <alignment/>
    </xf>
    <xf numFmtId="37" fontId="5" fillId="0" borderId="61" xfId="0" applyNumberFormat="1" applyFont="1" applyFill="1" applyBorder="1" applyAlignment="1">
      <alignment/>
    </xf>
    <xf numFmtId="37" fontId="5" fillId="0" borderId="62" xfId="0" applyNumberFormat="1" applyFont="1" applyFill="1" applyBorder="1" applyAlignment="1">
      <alignment/>
    </xf>
    <xf numFmtId="37" fontId="5" fillId="0" borderId="63" xfId="0" applyNumberFormat="1" applyFont="1" applyFill="1" applyBorder="1" applyAlignment="1">
      <alignment/>
    </xf>
    <xf numFmtId="37" fontId="5" fillId="0" borderId="64" xfId="0" applyNumberFormat="1" applyFont="1" applyFill="1" applyBorder="1" applyAlignment="1">
      <alignment/>
    </xf>
    <xf numFmtId="37" fontId="5" fillId="0" borderId="40" xfId="0" applyNumberFormat="1" applyFont="1" applyFill="1" applyBorder="1" applyAlignment="1">
      <alignment/>
    </xf>
    <xf numFmtId="37" fontId="5" fillId="0" borderId="65" xfId="0" applyNumberFormat="1" applyFont="1" applyFill="1" applyBorder="1" applyAlignment="1">
      <alignment/>
    </xf>
    <xf numFmtId="37" fontId="5" fillId="0" borderId="66" xfId="0" applyNumberFormat="1" applyFont="1" applyFill="1" applyBorder="1" applyAlignment="1">
      <alignment/>
    </xf>
    <xf numFmtId="37" fontId="5" fillId="0" borderId="67" xfId="0" applyNumberFormat="1" applyFont="1" applyFill="1" applyBorder="1" applyAlignment="1">
      <alignment/>
    </xf>
    <xf numFmtId="37" fontId="5" fillId="0" borderId="68" xfId="0" applyNumberFormat="1" applyFont="1" applyFill="1" applyBorder="1" applyAlignment="1">
      <alignment horizontal="left"/>
    </xf>
    <xf numFmtId="37" fontId="5" fillId="0" borderId="68" xfId="0" applyNumberFormat="1" applyFont="1" applyFill="1" applyBorder="1" applyAlignment="1">
      <alignment/>
    </xf>
    <xf numFmtId="37" fontId="7" fillId="0" borderId="0" xfId="0" applyNumberFormat="1" applyFont="1" applyFill="1" applyAlignment="1" quotePrefix="1">
      <alignment horizontal="right"/>
    </xf>
    <xf numFmtId="37" fontId="5" fillId="0" borderId="55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37" fontId="5" fillId="0" borderId="40" xfId="0" applyNumberFormat="1" applyFont="1" applyFill="1" applyBorder="1" applyAlignment="1">
      <alignment horizontal="center"/>
    </xf>
    <xf numFmtId="37" fontId="5" fillId="0" borderId="41" xfId="0" applyNumberFormat="1" applyFont="1" applyFill="1" applyBorder="1" applyAlignment="1">
      <alignment horizontal="center"/>
    </xf>
    <xf numFmtId="37" fontId="5" fillId="0" borderId="27" xfId="0" applyNumberFormat="1" applyFont="1" applyFill="1" applyBorder="1" applyAlignment="1">
      <alignment horizontal="center"/>
    </xf>
    <xf numFmtId="37" fontId="5" fillId="0" borderId="13" xfId="0" applyNumberFormat="1" applyFont="1" applyFill="1" applyBorder="1" applyAlignment="1">
      <alignment horizontal="center"/>
    </xf>
    <xf numFmtId="37" fontId="5" fillId="0" borderId="14" xfId="0" applyNumberFormat="1" applyFont="1" applyFill="1" applyBorder="1" applyAlignment="1">
      <alignment horizontal="center"/>
    </xf>
    <xf numFmtId="37" fontId="5" fillId="0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99"/>
  <sheetViews>
    <sheetView showGridLines="0" tabSelected="1" zoomScale="90" zoomScaleNormal="90" workbookViewId="0" topLeftCell="A46">
      <selection activeCell="A60" sqref="A60"/>
    </sheetView>
  </sheetViews>
  <sheetFormatPr defaultColWidth="6.83203125" defaultRowHeight="10.5"/>
  <cols>
    <col min="1" max="1" width="30.16015625" style="1" customWidth="1"/>
    <col min="2" max="3" width="7.83203125" style="12" customWidth="1"/>
    <col min="4" max="4" width="8.83203125" style="12" customWidth="1"/>
    <col min="5" max="5" width="7.83203125" style="12" customWidth="1"/>
    <col min="6" max="6" width="8.83203125" style="12" customWidth="1"/>
    <col min="7" max="7" width="7.83203125" style="12" customWidth="1"/>
    <col min="8" max="8" width="8.83203125" style="12" customWidth="1"/>
    <col min="9" max="9" width="7.83203125" style="12" customWidth="1"/>
    <col min="10" max="10" width="8.83203125" style="12" customWidth="1"/>
    <col min="11" max="11" width="7.83203125" style="12" customWidth="1"/>
    <col min="12" max="12" width="8.83203125" style="12" customWidth="1"/>
    <col min="13" max="13" width="7.83203125" style="12" customWidth="1"/>
    <col min="14" max="15" width="8.83203125" style="12" customWidth="1"/>
    <col min="16" max="16" width="7.83203125" style="12" customWidth="1"/>
    <col min="17" max="17" width="8.83203125" style="12" customWidth="1"/>
    <col min="18" max="18" width="6.66015625" style="1" customWidth="1"/>
    <col min="19" max="16384" width="6.83203125" style="1" customWidth="1"/>
  </cols>
  <sheetData>
    <row r="1" spans="1:17" ht="10.5">
      <c r="A1" s="2" t="s">
        <v>0</v>
      </c>
      <c r="B1" s="18"/>
      <c r="C1" s="18"/>
      <c r="D1" s="18" t="s">
        <v>1</v>
      </c>
      <c r="E1" s="18"/>
      <c r="F1" s="18"/>
      <c r="G1" s="18"/>
      <c r="H1" s="18"/>
      <c r="I1" s="18"/>
      <c r="J1" s="18"/>
      <c r="K1" s="18"/>
      <c r="L1" s="18"/>
      <c r="M1" s="18"/>
      <c r="N1" s="18"/>
      <c r="Q1" s="12" t="s">
        <v>2</v>
      </c>
    </row>
    <row r="2" spans="1:14" ht="10.5">
      <c r="A2" s="2" t="s">
        <v>3</v>
      </c>
      <c r="B2" s="18"/>
      <c r="C2" s="18"/>
      <c r="D2" s="18" t="s">
        <v>4</v>
      </c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7" ht="10.5">
      <c r="B3" s="18"/>
      <c r="C3" s="18"/>
      <c r="D3" s="18" t="s">
        <v>270</v>
      </c>
      <c r="E3" s="18"/>
      <c r="F3" s="18"/>
      <c r="G3" s="18"/>
      <c r="H3" s="18"/>
      <c r="I3" s="18"/>
      <c r="J3" s="18"/>
      <c r="K3" s="18"/>
      <c r="L3" s="18"/>
      <c r="M3" s="18"/>
      <c r="N3" s="18"/>
      <c r="Q3" s="13"/>
    </row>
    <row r="4" ht="12" customHeight="1" thickBot="1"/>
    <row r="5" spans="1:17" ht="10.5">
      <c r="A5" s="23" t="s">
        <v>5</v>
      </c>
      <c r="B5" s="156" t="s">
        <v>6</v>
      </c>
      <c r="C5" s="156"/>
      <c r="D5" s="156" t="s">
        <v>7</v>
      </c>
      <c r="E5" s="156"/>
      <c r="F5" s="156" t="s">
        <v>8</v>
      </c>
      <c r="G5" s="156"/>
      <c r="H5" s="156" t="s">
        <v>9</v>
      </c>
      <c r="I5" s="156"/>
      <c r="J5" s="156" t="s">
        <v>10</v>
      </c>
      <c r="K5" s="156"/>
      <c r="L5" s="156" t="s">
        <v>11</v>
      </c>
      <c r="M5" s="156"/>
      <c r="N5" s="157"/>
      <c r="O5" s="158" t="s">
        <v>12</v>
      </c>
      <c r="P5" s="156"/>
      <c r="Q5" s="157"/>
    </row>
    <row r="6" spans="1:17" ht="11.25" thickBot="1">
      <c r="A6" s="34" t="s">
        <v>13</v>
      </c>
      <c r="B6" s="41" t="s">
        <v>14</v>
      </c>
      <c r="C6" s="41" t="s">
        <v>15</v>
      </c>
      <c r="D6" s="41" t="s">
        <v>14</v>
      </c>
      <c r="E6" s="41" t="s">
        <v>15</v>
      </c>
      <c r="F6" s="41" t="s">
        <v>14</v>
      </c>
      <c r="G6" s="41" t="s">
        <v>15</v>
      </c>
      <c r="H6" s="41" t="s">
        <v>14</v>
      </c>
      <c r="I6" s="41" t="s">
        <v>15</v>
      </c>
      <c r="J6" s="85" t="s">
        <v>14</v>
      </c>
      <c r="K6" s="85" t="s">
        <v>15</v>
      </c>
      <c r="L6" s="41" t="s">
        <v>14</v>
      </c>
      <c r="M6" s="41" t="s">
        <v>15</v>
      </c>
      <c r="N6" s="40" t="s">
        <v>16</v>
      </c>
      <c r="O6" s="54" t="s">
        <v>14</v>
      </c>
      <c r="P6" s="41" t="s">
        <v>15</v>
      </c>
      <c r="Q6" s="40" t="s">
        <v>16</v>
      </c>
    </row>
    <row r="7" spans="1:17" ht="10.5" customHeight="1">
      <c r="A7" s="45" t="s">
        <v>17</v>
      </c>
      <c r="B7" s="46"/>
      <c r="C7" s="100"/>
      <c r="D7" s="100"/>
      <c r="E7" s="100"/>
      <c r="F7" s="100"/>
      <c r="G7" s="100"/>
      <c r="H7" s="100"/>
      <c r="I7" s="140"/>
      <c r="J7" s="55">
        <v>26</v>
      </c>
      <c r="K7" s="55">
        <v>10</v>
      </c>
      <c r="L7" s="55">
        <f aca="true" t="shared" si="0" ref="L7:M11">B7+D7+F7+H7+J7</f>
        <v>26</v>
      </c>
      <c r="M7" s="55">
        <f t="shared" si="0"/>
        <v>10</v>
      </c>
      <c r="N7" s="51">
        <f>L7+M7</f>
        <v>36</v>
      </c>
      <c r="O7" s="65"/>
      <c r="P7" s="56" t="s">
        <v>18</v>
      </c>
      <c r="Q7" s="42"/>
    </row>
    <row r="8" spans="1:17" ht="10.5" customHeight="1">
      <c r="A8" s="27" t="s">
        <v>19</v>
      </c>
      <c r="B8" s="16">
        <v>8</v>
      </c>
      <c r="C8" s="16">
        <v>15</v>
      </c>
      <c r="D8" s="16">
        <v>4</v>
      </c>
      <c r="E8" s="16"/>
      <c r="F8" s="16">
        <v>1</v>
      </c>
      <c r="G8" s="16">
        <v>1</v>
      </c>
      <c r="H8" s="16">
        <v>1</v>
      </c>
      <c r="I8" s="16"/>
      <c r="J8" s="20"/>
      <c r="K8" s="20"/>
      <c r="L8" s="16">
        <f t="shared" si="0"/>
        <v>14</v>
      </c>
      <c r="M8" s="16">
        <f t="shared" si="0"/>
        <v>16</v>
      </c>
      <c r="N8" s="32">
        <f>L8+M8</f>
        <v>30</v>
      </c>
      <c r="O8" s="66"/>
      <c r="P8" s="57" t="s">
        <v>18</v>
      </c>
      <c r="Q8" s="28"/>
    </row>
    <row r="9" spans="1:17" ht="10.5" customHeight="1">
      <c r="A9" s="27" t="s">
        <v>20</v>
      </c>
      <c r="B9" s="16"/>
      <c r="C9" s="16">
        <v>5</v>
      </c>
      <c r="D9" s="16"/>
      <c r="E9" s="16">
        <v>4</v>
      </c>
      <c r="F9" s="16">
        <v>2</v>
      </c>
      <c r="G9" s="16">
        <v>1</v>
      </c>
      <c r="H9" s="16">
        <v>2</v>
      </c>
      <c r="I9" s="16">
        <v>5</v>
      </c>
      <c r="J9" s="20"/>
      <c r="K9" s="20"/>
      <c r="L9" s="16">
        <f t="shared" si="0"/>
        <v>4</v>
      </c>
      <c r="M9" s="16">
        <f t="shared" si="0"/>
        <v>15</v>
      </c>
      <c r="N9" s="32">
        <f>L9+M9</f>
        <v>19</v>
      </c>
      <c r="O9" s="66"/>
      <c r="P9" s="57" t="s">
        <v>18</v>
      </c>
      <c r="Q9" s="28"/>
    </row>
    <row r="10" spans="1:17" ht="10.5" customHeight="1">
      <c r="A10" s="27" t="s">
        <v>21</v>
      </c>
      <c r="B10" s="16">
        <v>43</v>
      </c>
      <c r="C10" s="16">
        <v>12</v>
      </c>
      <c r="D10" s="16">
        <v>58</v>
      </c>
      <c r="E10" s="16">
        <v>19</v>
      </c>
      <c r="F10" s="16">
        <v>65</v>
      </c>
      <c r="G10" s="16">
        <v>20</v>
      </c>
      <c r="H10" s="16">
        <v>87</v>
      </c>
      <c r="I10" s="16">
        <v>24</v>
      </c>
      <c r="J10" s="20"/>
      <c r="K10" s="20"/>
      <c r="L10" s="16">
        <f t="shared" si="0"/>
        <v>253</v>
      </c>
      <c r="M10" s="16">
        <f t="shared" si="0"/>
        <v>75</v>
      </c>
      <c r="N10" s="32">
        <f>L10+M10</f>
        <v>328</v>
      </c>
      <c r="O10" s="66"/>
      <c r="P10" s="57" t="s">
        <v>18</v>
      </c>
      <c r="Q10" s="28"/>
    </row>
    <row r="11" spans="1:17" ht="10.5" customHeight="1">
      <c r="A11" s="119" t="s">
        <v>22</v>
      </c>
      <c r="B11" s="58">
        <v>11</v>
      </c>
      <c r="C11" s="58">
        <v>14</v>
      </c>
      <c r="D11" s="58">
        <v>11</v>
      </c>
      <c r="E11" s="58">
        <v>10</v>
      </c>
      <c r="F11" s="58">
        <v>25</v>
      </c>
      <c r="G11" s="58">
        <v>20</v>
      </c>
      <c r="H11" s="58">
        <v>28</v>
      </c>
      <c r="I11" s="58">
        <v>25</v>
      </c>
      <c r="J11" s="20"/>
      <c r="K11" s="20"/>
      <c r="L11" s="58">
        <f t="shared" si="0"/>
        <v>75</v>
      </c>
      <c r="M11" s="58">
        <f t="shared" si="0"/>
        <v>69</v>
      </c>
      <c r="N11" s="94">
        <f>L11+M11</f>
        <v>144</v>
      </c>
      <c r="O11" s="66"/>
      <c r="P11" s="57" t="s">
        <v>18</v>
      </c>
      <c r="Q11" s="28"/>
    </row>
    <row r="12" spans="1:17" ht="10.5" customHeight="1">
      <c r="A12" s="29" t="s">
        <v>23</v>
      </c>
      <c r="B12" s="9"/>
      <c r="C12" s="9"/>
      <c r="D12" s="57" t="s">
        <v>24</v>
      </c>
      <c r="E12" s="9"/>
      <c r="F12" s="9"/>
      <c r="G12" s="9"/>
      <c r="H12" s="9"/>
      <c r="I12" s="14"/>
      <c r="J12" s="20"/>
      <c r="K12" s="20"/>
      <c r="L12" s="7"/>
      <c r="M12" s="9"/>
      <c r="N12" s="28"/>
      <c r="O12" s="95">
        <v>25</v>
      </c>
      <c r="P12" s="15">
        <v>23</v>
      </c>
      <c r="Q12" s="30">
        <f>O12+P12</f>
        <v>48</v>
      </c>
    </row>
    <row r="13" spans="1:17" ht="10.5" customHeight="1">
      <c r="A13" s="44" t="s">
        <v>25</v>
      </c>
      <c r="B13" s="15">
        <v>25</v>
      </c>
      <c r="C13" s="15">
        <v>4</v>
      </c>
      <c r="D13" s="15">
        <v>28</v>
      </c>
      <c r="E13" s="15">
        <v>2</v>
      </c>
      <c r="F13" s="15">
        <v>63</v>
      </c>
      <c r="G13" s="15">
        <v>6</v>
      </c>
      <c r="H13" s="15">
        <v>70</v>
      </c>
      <c r="I13" s="15">
        <v>4</v>
      </c>
      <c r="J13" s="20"/>
      <c r="K13" s="20"/>
      <c r="L13" s="15">
        <f aca="true" t="shared" si="1" ref="L13:M18">B13+D13+F13+H13+J13</f>
        <v>186</v>
      </c>
      <c r="M13" s="15">
        <f t="shared" si="1"/>
        <v>16</v>
      </c>
      <c r="N13" s="30">
        <f aca="true" t="shared" si="2" ref="N13:N18">L13+M13</f>
        <v>202</v>
      </c>
      <c r="O13" s="66"/>
      <c r="P13" s="9" t="s">
        <v>18</v>
      </c>
      <c r="Q13" s="28"/>
    </row>
    <row r="14" spans="1:17" ht="10.5" customHeight="1">
      <c r="A14" s="27" t="s">
        <v>26</v>
      </c>
      <c r="B14" s="16">
        <v>13</v>
      </c>
      <c r="C14" s="16">
        <v>1</v>
      </c>
      <c r="D14" s="16">
        <v>30</v>
      </c>
      <c r="E14" s="16">
        <v>3</v>
      </c>
      <c r="F14" s="16">
        <v>50</v>
      </c>
      <c r="G14" s="16">
        <v>2</v>
      </c>
      <c r="H14" s="16">
        <v>33</v>
      </c>
      <c r="I14" s="16">
        <v>1</v>
      </c>
      <c r="J14" s="20"/>
      <c r="K14" s="20"/>
      <c r="L14" s="16">
        <f t="shared" si="1"/>
        <v>126</v>
      </c>
      <c r="M14" s="16">
        <f t="shared" si="1"/>
        <v>7</v>
      </c>
      <c r="N14" s="32">
        <f t="shared" si="2"/>
        <v>133</v>
      </c>
      <c r="O14" s="66"/>
      <c r="P14" s="57" t="s">
        <v>18</v>
      </c>
      <c r="Q14" s="28"/>
    </row>
    <row r="15" spans="1:17" ht="10.5" customHeight="1">
      <c r="A15" s="31" t="s">
        <v>27</v>
      </c>
      <c r="B15" s="16">
        <v>14</v>
      </c>
      <c r="C15" s="16">
        <v>6</v>
      </c>
      <c r="D15" s="16">
        <v>20</v>
      </c>
      <c r="E15" s="16">
        <v>6</v>
      </c>
      <c r="F15" s="16">
        <v>49</v>
      </c>
      <c r="G15" s="16">
        <v>7</v>
      </c>
      <c r="H15" s="16">
        <v>50</v>
      </c>
      <c r="I15" s="16">
        <v>20</v>
      </c>
      <c r="J15" s="20"/>
      <c r="K15" s="20"/>
      <c r="L15" s="16">
        <f t="shared" si="1"/>
        <v>133</v>
      </c>
      <c r="M15" s="16">
        <f t="shared" si="1"/>
        <v>39</v>
      </c>
      <c r="N15" s="32">
        <f t="shared" si="2"/>
        <v>172</v>
      </c>
      <c r="O15" s="67">
        <v>137</v>
      </c>
      <c r="P15" s="16">
        <v>57</v>
      </c>
      <c r="Q15" s="32">
        <f>O15+P15</f>
        <v>194</v>
      </c>
    </row>
    <row r="16" spans="1:17" ht="10.5" customHeight="1">
      <c r="A16" s="27" t="s">
        <v>28</v>
      </c>
      <c r="B16" s="16">
        <v>34</v>
      </c>
      <c r="C16" s="16">
        <v>24</v>
      </c>
      <c r="D16" s="16">
        <v>30</v>
      </c>
      <c r="E16" s="16">
        <v>32</v>
      </c>
      <c r="F16" s="16">
        <v>44</v>
      </c>
      <c r="G16" s="16">
        <v>46</v>
      </c>
      <c r="H16" s="16">
        <v>53</v>
      </c>
      <c r="I16" s="16">
        <f>45+1</f>
        <v>46</v>
      </c>
      <c r="J16" s="20"/>
      <c r="K16" s="20"/>
      <c r="L16" s="16">
        <f t="shared" si="1"/>
        <v>161</v>
      </c>
      <c r="M16" s="16">
        <f t="shared" si="1"/>
        <v>148</v>
      </c>
      <c r="N16" s="32">
        <f t="shared" si="2"/>
        <v>309</v>
      </c>
      <c r="O16" s="67">
        <v>23</v>
      </c>
      <c r="P16" s="16">
        <v>10</v>
      </c>
      <c r="Q16" s="32">
        <f>O16+P16</f>
        <v>33</v>
      </c>
    </row>
    <row r="17" spans="1:17" ht="10.5" customHeight="1">
      <c r="A17" s="31" t="s">
        <v>29</v>
      </c>
      <c r="B17" s="16">
        <v>29</v>
      </c>
      <c r="C17" s="16">
        <v>54</v>
      </c>
      <c r="D17" s="16">
        <v>36</v>
      </c>
      <c r="E17" s="16">
        <v>46</v>
      </c>
      <c r="F17" s="16">
        <v>27</v>
      </c>
      <c r="G17" s="16">
        <v>60</v>
      </c>
      <c r="H17" s="16">
        <v>48</v>
      </c>
      <c r="I17" s="16">
        <v>57</v>
      </c>
      <c r="J17" s="20"/>
      <c r="K17" s="20"/>
      <c r="L17" s="16">
        <f t="shared" si="1"/>
        <v>140</v>
      </c>
      <c r="M17" s="16">
        <f t="shared" si="1"/>
        <v>217</v>
      </c>
      <c r="N17" s="32">
        <f t="shared" si="2"/>
        <v>357</v>
      </c>
      <c r="O17" s="67">
        <f>46+7</f>
        <v>53</v>
      </c>
      <c r="P17" s="16">
        <v>35</v>
      </c>
      <c r="Q17" s="32">
        <f>O17+P17</f>
        <v>88</v>
      </c>
    </row>
    <row r="18" spans="1:17" ht="10.5" customHeight="1">
      <c r="A18" s="119" t="s">
        <v>30</v>
      </c>
      <c r="B18" s="58">
        <v>9</v>
      </c>
      <c r="C18" s="58">
        <v>31</v>
      </c>
      <c r="D18" s="58">
        <v>4</v>
      </c>
      <c r="E18" s="58">
        <v>34</v>
      </c>
      <c r="F18" s="58">
        <v>7</v>
      </c>
      <c r="G18" s="58">
        <v>24</v>
      </c>
      <c r="H18" s="58">
        <v>7</v>
      </c>
      <c r="I18" s="58">
        <v>15</v>
      </c>
      <c r="J18" s="20"/>
      <c r="K18" s="20"/>
      <c r="L18" s="58">
        <f t="shared" si="1"/>
        <v>27</v>
      </c>
      <c r="M18" s="58">
        <f t="shared" si="1"/>
        <v>104</v>
      </c>
      <c r="N18" s="94">
        <f t="shared" si="2"/>
        <v>131</v>
      </c>
      <c r="O18" s="66"/>
      <c r="P18" s="57" t="s">
        <v>18</v>
      </c>
      <c r="Q18" s="28"/>
    </row>
    <row r="19" spans="1:17" ht="10.5" customHeight="1">
      <c r="A19" s="138" t="s">
        <v>31</v>
      </c>
      <c r="B19" s="11"/>
      <c r="C19" s="11"/>
      <c r="D19" s="11" t="s">
        <v>32</v>
      </c>
      <c r="E19" s="11"/>
      <c r="F19" s="11"/>
      <c r="G19" s="11"/>
      <c r="H19" s="11"/>
      <c r="I19" s="141"/>
      <c r="J19" s="20"/>
      <c r="K19" s="20"/>
      <c r="L19" s="8"/>
      <c r="M19" s="11"/>
      <c r="N19" s="132"/>
      <c r="O19" s="67">
        <v>14</v>
      </c>
      <c r="P19" s="16">
        <v>6</v>
      </c>
      <c r="Q19" s="32">
        <f>O19+P19</f>
        <v>20</v>
      </c>
    </row>
    <row r="20" spans="1:17" ht="10.5" customHeight="1">
      <c r="A20" s="33" t="s">
        <v>33</v>
      </c>
      <c r="B20" s="9"/>
      <c r="C20" s="9"/>
      <c r="D20" s="9" t="s">
        <v>34</v>
      </c>
      <c r="E20" s="9"/>
      <c r="F20" s="9"/>
      <c r="G20" s="9"/>
      <c r="H20" s="9"/>
      <c r="I20" s="14"/>
      <c r="J20" s="20"/>
      <c r="K20" s="20"/>
      <c r="L20" s="7"/>
      <c r="M20" s="9"/>
      <c r="N20" s="28"/>
      <c r="O20" s="67"/>
      <c r="P20" s="16"/>
      <c r="Q20" s="32">
        <f>O20+P20</f>
        <v>0</v>
      </c>
    </row>
    <row r="21" spans="1:17" ht="10.5" customHeight="1">
      <c r="A21" s="44" t="s">
        <v>35</v>
      </c>
      <c r="B21" s="15">
        <v>2</v>
      </c>
      <c r="C21" s="15">
        <v>4</v>
      </c>
      <c r="D21" s="15">
        <v>6</v>
      </c>
      <c r="E21" s="15">
        <v>5</v>
      </c>
      <c r="F21" s="15">
        <v>4</v>
      </c>
      <c r="G21" s="15">
        <v>8</v>
      </c>
      <c r="H21" s="15">
        <v>5</v>
      </c>
      <c r="I21" s="15">
        <v>9</v>
      </c>
      <c r="J21" s="20"/>
      <c r="K21" s="20"/>
      <c r="L21" s="15">
        <f aca="true" t="shared" si="3" ref="L21:M23">B21+D21+F21+H21+J21</f>
        <v>17</v>
      </c>
      <c r="M21" s="15">
        <f t="shared" si="3"/>
        <v>26</v>
      </c>
      <c r="N21" s="30">
        <f>L21+M21</f>
        <v>43</v>
      </c>
      <c r="O21" s="66"/>
      <c r="P21" s="9" t="s">
        <v>18</v>
      </c>
      <c r="Q21" s="28"/>
    </row>
    <row r="22" spans="1:17" ht="10.5" customHeight="1">
      <c r="A22" s="27" t="s">
        <v>36</v>
      </c>
      <c r="B22" s="16">
        <v>1</v>
      </c>
      <c r="C22" s="16">
        <v>2</v>
      </c>
      <c r="D22" s="16">
        <v>1</v>
      </c>
      <c r="E22" s="16">
        <v>2</v>
      </c>
      <c r="F22" s="16">
        <v>1</v>
      </c>
      <c r="G22" s="16">
        <v>3</v>
      </c>
      <c r="H22" s="16">
        <v>1</v>
      </c>
      <c r="I22" s="16">
        <v>1</v>
      </c>
      <c r="J22" s="20"/>
      <c r="K22" s="20"/>
      <c r="L22" s="16">
        <f t="shared" si="3"/>
        <v>4</v>
      </c>
      <c r="M22" s="16">
        <f t="shared" si="3"/>
        <v>8</v>
      </c>
      <c r="N22" s="32">
        <f>L22+M22</f>
        <v>12</v>
      </c>
      <c r="O22" s="66"/>
      <c r="P22" s="57" t="s">
        <v>18</v>
      </c>
      <c r="Q22" s="28"/>
    </row>
    <row r="23" spans="1:17" ht="10.5" customHeight="1">
      <c r="A23" s="135" t="s">
        <v>37</v>
      </c>
      <c r="B23" s="58"/>
      <c r="C23" s="58">
        <v>2</v>
      </c>
      <c r="D23" s="58"/>
      <c r="E23" s="58">
        <v>1</v>
      </c>
      <c r="F23" s="58">
        <v>1</v>
      </c>
      <c r="G23" s="58">
        <v>2</v>
      </c>
      <c r="H23" s="58"/>
      <c r="I23" s="58">
        <v>3</v>
      </c>
      <c r="J23" s="20"/>
      <c r="K23" s="20"/>
      <c r="L23" s="58">
        <f t="shared" si="3"/>
        <v>1</v>
      </c>
      <c r="M23" s="58">
        <f t="shared" si="3"/>
        <v>8</v>
      </c>
      <c r="N23" s="94">
        <f>L23+M23</f>
        <v>9</v>
      </c>
      <c r="O23" s="66"/>
      <c r="P23" s="9" t="s">
        <v>18</v>
      </c>
      <c r="Q23" s="28"/>
    </row>
    <row r="24" spans="1:17" ht="10.5" customHeight="1">
      <c r="A24" s="29" t="s">
        <v>38</v>
      </c>
      <c r="B24" s="9"/>
      <c r="C24" s="9"/>
      <c r="D24" s="57" t="s">
        <v>39</v>
      </c>
      <c r="E24" s="9"/>
      <c r="F24" s="9"/>
      <c r="G24" s="9"/>
      <c r="H24" s="9"/>
      <c r="I24" s="14"/>
      <c r="J24" s="20"/>
      <c r="K24" s="20"/>
      <c r="L24" s="7"/>
      <c r="M24" s="9"/>
      <c r="N24" s="28"/>
      <c r="O24" s="67">
        <v>8</v>
      </c>
      <c r="P24" s="16">
        <v>5</v>
      </c>
      <c r="Q24" s="32">
        <f>O24+P24</f>
        <v>13</v>
      </c>
    </row>
    <row r="25" spans="1:17" ht="10.5" customHeight="1">
      <c r="A25" s="44" t="s">
        <v>40</v>
      </c>
      <c r="B25" s="15">
        <v>3</v>
      </c>
      <c r="C25" s="15"/>
      <c r="D25" s="15">
        <v>1</v>
      </c>
      <c r="E25" s="15">
        <v>1</v>
      </c>
      <c r="F25" s="15">
        <v>5</v>
      </c>
      <c r="G25" s="15">
        <v>3</v>
      </c>
      <c r="H25" s="15"/>
      <c r="I25" s="15">
        <v>3</v>
      </c>
      <c r="J25" s="20"/>
      <c r="K25" s="20"/>
      <c r="L25" s="15">
        <f aca="true" t="shared" si="4" ref="L25:M27">B25+D25+F25+H25+J25</f>
        <v>9</v>
      </c>
      <c r="M25" s="15">
        <f t="shared" si="4"/>
        <v>7</v>
      </c>
      <c r="N25" s="30">
        <f>L25+M25</f>
        <v>16</v>
      </c>
      <c r="O25" s="67">
        <v>28</v>
      </c>
      <c r="P25" s="16">
        <v>12</v>
      </c>
      <c r="Q25" s="32">
        <f>O25+P25</f>
        <v>40</v>
      </c>
    </row>
    <row r="26" spans="1:17" ht="10.5" customHeight="1">
      <c r="A26" s="27" t="s">
        <v>275</v>
      </c>
      <c r="B26" s="16">
        <v>1</v>
      </c>
      <c r="C26" s="16">
        <v>3</v>
      </c>
      <c r="D26" s="16">
        <v>1</v>
      </c>
      <c r="E26" s="16">
        <v>2</v>
      </c>
      <c r="F26" s="16">
        <v>2</v>
      </c>
      <c r="G26" s="16">
        <v>5</v>
      </c>
      <c r="H26" s="16">
        <v>4</v>
      </c>
      <c r="I26" s="16">
        <v>6</v>
      </c>
      <c r="J26" s="20"/>
      <c r="K26" s="20"/>
      <c r="L26" s="16">
        <f t="shared" si="4"/>
        <v>8</v>
      </c>
      <c r="M26" s="16">
        <f t="shared" si="4"/>
        <v>16</v>
      </c>
      <c r="N26" s="32">
        <f>L26+M26</f>
        <v>24</v>
      </c>
      <c r="O26" s="66"/>
      <c r="P26" s="57" t="s">
        <v>18</v>
      </c>
      <c r="Q26" s="28"/>
    </row>
    <row r="27" spans="1:17" ht="10.5" customHeight="1">
      <c r="A27" s="119" t="s">
        <v>41</v>
      </c>
      <c r="B27" s="58"/>
      <c r="C27" s="58">
        <v>2</v>
      </c>
      <c r="D27" s="58">
        <v>1</v>
      </c>
      <c r="E27" s="58">
        <v>3</v>
      </c>
      <c r="F27" s="58">
        <v>3</v>
      </c>
      <c r="G27" s="58">
        <v>6</v>
      </c>
      <c r="H27" s="58">
        <v>4</v>
      </c>
      <c r="I27" s="58">
        <v>5</v>
      </c>
      <c r="J27" s="20"/>
      <c r="K27" s="20"/>
      <c r="L27" s="58">
        <f t="shared" si="4"/>
        <v>8</v>
      </c>
      <c r="M27" s="58">
        <f t="shared" si="4"/>
        <v>16</v>
      </c>
      <c r="N27" s="94">
        <f>L27+M27</f>
        <v>24</v>
      </c>
      <c r="O27" s="66"/>
      <c r="P27" s="57" t="s">
        <v>18</v>
      </c>
      <c r="Q27" s="28"/>
    </row>
    <row r="28" spans="1:17" ht="10.5" customHeight="1">
      <c r="A28" s="33" t="s">
        <v>42</v>
      </c>
      <c r="B28" s="9"/>
      <c r="C28" s="9"/>
      <c r="D28" s="9" t="s">
        <v>43</v>
      </c>
      <c r="E28" s="9"/>
      <c r="F28" s="9"/>
      <c r="G28" s="9"/>
      <c r="H28" s="9"/>
      <c r="I28" s="14"/>
      <c r="J28" s="20"/>
      <c r="K28" s="20"/>
      <c r="L28" s="7"/>
      <c r="M28" s="9"/>
      <c r="N28" s="28"/>
      <c r="O28" s="67">
        <v>10</v>
      </c>
      <c r="P28" s="16">
        <v>10</v>
      </c>
      <c r="Q28" s="32">
        <f>O28+P28</f>
        <v>20</v>
      </c>
    </row>
    <row r="29" spans="1:17" ht="10.5" customHeight="1">
      <c r="A29" s="44" t="s">
        <v>44</v>
      </c>
      <c r="B29" s="15">
        <v>6</v>
      </c>
      <c r="C29" s="15">
        <v>2</v>
      </c>
      <c r="D29" s="15">
        <v>9</v>
      </c>
      <c r="E29" s="15">
        <v>3</v>
      </c>
      <c r="F29" s="15">
        <v>24</v>
      </c>
      <c r="G29" s="15">
        <v>3</v>
      </c>
      <c r="H29" s="15">
        <v>35</v>
      </c>
      <c r="I29" s="15">
        <v>10</v>
      </c>
      <c r="J29" s="20"/>
      <c r="K29" s="20"/>
      <c r="L29" s="15">
        <f aca="true" t="shared" si="5" ref="L29:M33">B29+D29+F29+H29+J29</f>
        <v>74</v>
      </c>
      <c r="M29" s="15">
        <f t="shared" si="5"/>
        <v>18</v>
      </c>
      <c r="N29" s="30">
        <f aca="true" t="shared" si="6" ref="N29:N38">L29+M29</f>
        <v>92</v>
      </c>
      <c r="O29" s="67">
        <v>16</v>
      </c>
      <c r="P29" s="16">
        <v>9</v>
      </c>
      <c r="Q29" s="32">
        <f>O29+P29</f>
        <v>25</v>
      </c>
    </row>
    <row r="30" spans="1:17" ht="10.5" customHeight="1">
      <c r="A30" s="27" t="s">
        <v>45</v>
      </c>
      <c r="B30" s="16">
        <v>8</v>
      </c>
      <c r="C30" s="16">
        <v>25</v>
      </c>
      <c r="D30" s="16">
        <v>2</v>
      </c>
      <c r="E30" s="16">
        <v>1</v>
      </c>
      <c r="F30" s="16"/>
      <c r="G30" s="16">
        <v>2</v>
      </c>
      <c r="H30" s="16">
        <v>1</v>
      </c>
      <c r="I30" s="16">
        <v>2</v>
      </c>
      <c r="J30" s="20"/>
      <c r="K30" s="20"/>
      <c r="L30" s="16">
        <f t="shared" si="5"/>
        <v>11</v>
      </c>
      <c r="M30" s="16">
        <f t="shared" si="5"/>
        <v>30</v>
      </c>
      <c r="N30" s="32">
        <f t="shared" si="6"/>
        <v>41</v>
      </c>
      <c r="O30" s="137"/>
      <c r="P30" s="73" t="s">
        <v>18</v>
      </c>
      <c r="Q30" s="132"/>
    </row>
    <row r="31" spans="1:17" ht="10.5" customHeight="1">
      <c r="A31" s="31" t="s">
        <v>46</v>
      </c>
      <c r="B31" s="16">
        <v>4</v>
      </c>
      <c r="C31" s="16">
        <v>1</v>
      </c>
      <c r="D31" s="16">
        <v>5</v>
      </c>
      <c r="E31" s="16">
        <v>1</v>
      </c>
      <c r="F31" s="16">
        <v>1</v>
      </c>
      <c r="G31" s="16">
        <v>1</v>
      </c>
      <c r="H31" s="16">
        <v>5</v>
      </c>
      <c r="I31" s="16">
        <v>1</v>
      </c>
      <c r="J31" s="20"/>
      <c r="K31" s="20"/>
      <c r="L31" s="16">
        <f t="shared" si="5"/>
        <v>15</v>
      </c>
      <c r="M31" s="16">
        <f t="shared" si="5"/>
        <v>4</v>
      </c>
      <c r="N31" s="32">
        <f t="shared" si="6"/>
        <v>19</v>
      </c>
      <c r="O31" s="66" t="s">
        <v>47</v>
      </c>
      <c r="P31" s="9"/>
      <c r="Q31" s="28"/>
    </row>
    <row r="32" spans="1:17" ht="10.5" customHeight="1">
      <c r="A32" s="27" t="s">
        <v>48</v>
      </c>
      <c r="B32" s="16">
        <v>24</v>
      </c>
      <c r="C32" s="16">
        <v>10</v>
      </c>
      <c r="D32" s="16">
        <v>36</v>
      </c>
      <c r="E32" s="16">
        <v>14</v>
      </c>
      <c r="F32" s="16">
        <v>50</v>
      </c>
      <c r="G32" s="16">
        <v>26</v>
      </c>
      <c r="H32" s="16">
        <v>62</v>
      </c>
      <c r="I32" s="16">
        <v>46</v>
      </c>
      <c r="J32" s="20"/>
      <c r="K32" s="20"/>
      <c r="L32" s="16">
        <f t="shared" si="5"/>
        <v>172</v>
      </c>
      <c r="M32" s="16">
        <f t="shared" si="5"/>
        <v>96</v>
      </c>
      <c r="N32" s="32">
        <f t="shared" si="6"/>
        <v>268</v>
      </c>
      <c r="O32" s="95">
        <v>9</v>
      </c>
      <c r="P32" s="15">
        <v>7</v>
      </c>
      <c r="Q32" s="30">
        <f>O32+P32</f>
        <v>16</v>
      </c>
    </row>
    <row r="33" spans="1:17" ht="10.5" customHeight="1">
      <c r="A33" s="31" t="s">
        <v>49</v>
      </c>
      <c r="B33" s="16">
        <v>2</v>
      </c>
      <c r="C33" s="16">
        <v>6</v>
      </c>
      <c r="D33" s="16">
        <v>7</v>
      </c>
      <c r="E33" s="16">
        <v>10</v>
      </c>
      <c r="F33" s="16">
        <v>8</v>
      </c>
      <c r="G33" s="16">
        <v>18</v>
      </c>
      <c r="H33" s="16">
        <v>6</v>
      </c>
      <c r="I33" s="16">
        <v>27</v>
      </c>
      <c r="J33" s="20"/>
      <c r="K33" s="20"/>
      <c r="L33" s="16">
        <f t="shared" si="5"/>
        <v>23</v>
      </c>
      <c r="M33" s="16">
        <f t="shared" si="5"/>
        <v>61</v>
      </c>
      <c r="N33" s="32">
        <f t="shared" si="6"/>
        <v>84</v>
      </c>
      <c r="O33" s="67">
        <v>15</v>
      </c>
      <c r="P33" s="16">
        <v>14</v>
      </c>
      <c r="Q33" s="32">
        <f>O33+P33</f>
        <v>29</v>
      </c>
    </row>
    <row r="34" spans="1:17" ht="10.5" customHeight="1">
      <c r="A34" s="31" t="s">
        <v>50</v>
      </c>
      <c r="B34" s="16"/>
      <c r="C34" s="16"/>
      <c r="D34" s="16"/>
      <c r="E34" s="16"/>
      <c r="F34" s="16">
        <v>1</v>
      </c>
      <c r="G34" s="16"/>
      <c r="H34" s="16"/>
      <c r="I34" s="16">
        <v>1</v>
      </c>
      <c r="J34" s="20"/>
      <c r="K34" s="20"/>
      <c r="L34" s="16">
        <f aca="true" t="shared" si="7" ref="L34:M38">B34+D34+F34+H34+J34</f>
        <v>1</v>
      </c>
      <c r="M34" s="16">
        <f t="shared" si="7"/>
        <v>1</v>
      </c>
      <c r="N34" s="32">
        <f t="shared" si="6"/>
        <v>2</v>
      </c>
      <c r="O34" s="66"/>
      <c r="P34" s="9" t="s">
        <v>18</v>
      </c>
      <c r="Q34" s="28"/>
    </row>
    <row r="35" spans="1:17" ht="10.5" customHeight="1">
      <c r="A35" s="27" t="s">
        <v>51</v>
      </c>
      <c r="B35" s="58"/>
      <c r="C35" s="58">
        <v>2</v>
      </c>
      <c r="D35" s="58">
        <v>1</v>
      </c>
      <c r="E35" s="58">
        <v>1</v>
      </c>
      <c r="F35" s="58">
        <v>1</v>
      </c>
      <c r="G35" s="58">
        <v>1</v>
      </c>
      <c r="H35" s="58">
        <v>3</v>
      </c>
      <c r="I35" s="58">
        <v>5</v>
      </c>
      <c r="J35" s="20"/>
      <c r="K35" s="20"/>
      <c r="L35" s="58">
        <f t="shared" si="7"/>
        <v>5</v>
      </c>
      <c r="M35" s="58">
        <f t="shared" si="7"/>
        <v>9</v>
      </c>
      <c r="N35" s="94">
        <f t="shared" si="6"/>
        <v>14</v>
      </c>
      <c r="O35" s="67"/>
      <c r="P35" s="59" t="s">
        <v>18</v>
      </c>
      <c r="Q35" s="32"/>
    </row>
    <row r="36" spans="1:17" ht="10.5" customHeight="1">
      <c r="A36" s="31" t="s">
        <v>52</v>
      </c>
      <c r="B36" s="7"/>
      <c r="C36" s="9"/>
      <c r="D36" s="9"/>
      <c r="E36" s="9"/>
      <c r="F36" s="9"/>
      <c r="G36" s="9"/>
      <c r="H36" s="9"/>
      <c r="I36" s="9"/>
      <c r="J36" s="20"/>
      <c r="K36" s="20"/>
      <c r="L36" s="9"/>
      <c r="M36" s="9"/>
      <c r="N36" s="28"/>
      <c r="O36" s="67">
        <v>15</v>
      </c>
      <c r="P36" s="16">
        <v>15</v>
      </c>
      <c r="Q36" s="32">
        <f>O36+P36</f>
        <v>30</v>
      </c>
    </row>
    <row r="37" spans="1:17" ht="10.5" customHeight="1">
      <c r="A37" s="27" t="s">
        <v>53</v>
      </c>
      <c r="B37" s="15">
        <v>1</v>
      </c>
      <c r="C37" s="15"/>
      <c r="D37" s="15">
        <v>3</v>
      </c>
      <c r="E37" s="15">
        <v>2</v>
      </c>
      <c r="F37" s="15">
        <v>4</v>
      </c>
      <c r="G37" s="15">
        <v>7</v>
      </c>
      <c r="H37" s="15">
        <v>9</v>
      </c>
      <c r="I37" s="15">
        <v>5</v>
      </c>
      <c r="J37" s="20"/>
      <c r="K37" s="20"/>
      <c r="L37" s="15">
        <f t="shared" si="7"/>
        <v>17</v>
      </c>
      <c r="M37" s="15">
        <f t="shared" si="7"/>
        <v>14</v>
      </c>
      <c r="N37" s="30">
        <f t="shared" si="6"/>
        <v>31</v>
      </c>
      <c r="O37" s="93">
        <v>18</v>
      </c>
      <c r="P37" s="58">
        <v>7</v>
      </c>
      <c r="Q37" s="94">
        <f>O37+P37</f>
        <v>25</v>
      </c>
    </row>
    <row r="38" spans="1:17" ht="10.5" customHeight="1">
      <c r="A38" s="135" t="s">
        <v>54</v>
      </c>
      <c r="B38" s="58">
        <v>1</v>
      </c>
      <c r="C38" s="58">
        <v>4</v>
      </c>
      <c r="D38" s="58">
        <v>1</v>
      </c>
      <c r="E38" s="58">
        <v>7</v>
      </c>
      <c r="F38" s="58"/>
      <c r="G38" s="58">
        <v>9</v>
      </c>
      <c r="H38" s="58">
        <v>1</v>
      </c>
      <c r="I38" s="58">
        <v>6</v>
      </c>
      <c r="J38" s="20"/>
      <c r="K38" s="20"/>
      <c r="L38" s="58">
        <f t="shared" si="7"/>
        <v>3</v>
      </c>
      <c r="M38" s="58">
        <f t="shared" si="7"/>
        <v>26</v>
      </c>
      <c r="N38" s="94">
        <f t="shared" si="6"/>
        <v>29</v>
      </c>
      <c r="O38" s="66"/>
      <c r="P38" s="9" t="s">
        <v>18</v>
      </c>
      <c r="Q38" s="28"/>
    </row>
    <row r="39" spans="1:17" ht="10.5" customHeight="1">
      <c r="A39" s="29" t="s">
        <v>55</v>
      </c>
      <c r="B39" s="9"/>
      <c r="C39" s="9"/>
      <c r="D39" s="57" t="s">
        <v>56</v>
      </c>
      <c r="E39" s="9"/>
      <c r="F39" s="9"/>
      <c r="G39" s="9"/>
      <c r="H39" s="9"/>
      <c r="I39" s="14"/>
      <c r="J39" s="20"/>
      <c r="K39" s="20"/>
      <c r="L39" s="7"/>
      <c r="M39" s="9"/>
      <c r="N39" s="28"/>
      <c r="O39" s="95">
        <v>6</v>
      </c>
      <c r="P39" s="15">
        <v>6</v>
      </c>
      <c r="Q39" s="30">
        <f>O39+P39</f>
        <v>12</v>
      </c>
    </row>
    <row r="40" spans="1:17" ht="10.5" customHeight="1">
      <c r="A40" s="136" t="s">
        <v>57</v>
      </c>
      <c r="B40" s="60">
        <v>3</v>
      </c>
      <c r="C40" s="60">
        <v>10</v>
      </c>
      <c r="D40" s="60"/>
      <c r="E40" s="60">
        <v>3</v>
      </c>
      <c r="F40" s="60">
        <v>2</v>
      </c>
      <c r="G40" s="60">
        <v>4</v>
      </c>
      <c r="H40" s="60">
        <v>2</v>
      </c>
      <c r="I40" s="60">
        <v>7</v>
      </c>
      <c r="J40" s="20"/>
      <c r="K40" s="20"/>
      <c r="L40" s="60">
        <f>B40+D40+F40+H40+J40</f>
        <v>7</v>
      </c>
      <c r="M40" s="60">
        <f>C40+E40+G40+I40+K40</f>
        <v>24</v>
      </c>
      <c r="N40" s="134">
        <f>L40+M40</f>
        <v>31</v>
      </c>
      <c r="O40" s="66" t="s">
        <v>47</v>
      </c>
      <c r="P40" s="9"/>
      <c r="Q40" s="28"/>
    </row>
    <row r="41" spans="1:17" ht="10.5" customHeight="1" thickBot="1">
      <c r="A41" s="43" t="s">
        <v>58</v>
      </c>
      <c r="B41" s="49"/>
      <c r="C41" s="49"/>
      <c r="D41" s="61" t="s">
        <v>59</v>
      </c>
      <c r="E41" s="49"/>
      <c r="F41" s="49"/>
      <c r="G41" s="49"/>
      <c r="H41" s="49"/>
      <c r="I41" s="101"/>
      <c r="J41" s="20"/>
      <c r="K41" s="20"/>
      <c r="L41" s="144"/>
      <c r="M41" s="49"/>
      <c r="N41" s="48"/>
      <c r="O41" s="96">
        <v>14</v>
      </c>
      <c r="P41" s="62">
        <v>12</v>
      </c>
      <c r="Q41" s="50">
        <f>O41+P41</f>
        <v>26</v>
      </c>
    </row>
    <row r="42" spans="1:17" ht="19.5" customHeight="1">
      <c r="A42" s="39" t="s">
        <v>60</v>
      </c>
      <c r="B42" s="15">
        <f aca="true" t="shared" si="8" ref="B42:M42">SUM(B7:B41)</f>
        <v>242</v>
      </c>
      <c r="C42" s="15">
        <f t="shared" si="8"/>
        <v>239</v>
      </c>
      <c r="D42" s="15">
        <f t="shared" si="8"/>
        <v>295</v>
      </c>
      <c r="E42" s="15">
        <f t="shared" si="8"/>
        <v>212</v>
      </c>
      <c r="F42" s="15">
        <f t="shared" si="8"/>
        <v>440</v>
      </c>
      <c r="G42" s="15">
        <f t="shared" si="8"/>
        <v>285</v>
      </c>
      <c r="H42" s="15">
        <f t="shared" si="8"/>
        <v>517</v>
      </c>
      <c r="I42" s="15">
        <f t="shared" si="8"/>
        <v>334</v>
      </c>
      <c r="J42" s="55">
        <f t="shared" si="8"/>
        <v>26</v>
      </c>
      <c r="K42" s="55">
        <f t="shared" si="8"/>
        <v>10</v>
      </c>
      <c r="L42" s="15">
        <f t="shared" si="8"/>
        <v>1520</v>
      </c>
      <c r="M42" s="15">
        <f t="shared" si="8"/>
        <v>1080</v>
      </c>
      <c r="N42" s="51"/>
      <c r="O42" s="142">
        <f>SUM(O7:O41)</f>
        <v>391</v>
      </c>
      <c r="P42" s="15">
        <f>SUM(P7:P41)</f>
        <v>228</v>
      </c>
      <c r="Q42" s="30"/>
    </row>
    <row r="43" spans="1:17" ht="19.5" customHeight="1" thickBot="1">
      <c r="A43" s="34" t="s">
        <v>61</v>
      </c>
      <c r="B43" s="63"/>
      <c r="C43" s="64">
        <f>B42+C42</f>
        <v>481</v>
      </c>
      <c r="D43" s="63"/>
      <c r="E43" s="64">
        <f>D42+E42</f>
        <v>507</v>
      </c>
      <c r="F43" s="63"/>
      <c r="G43" s="64">
        <f>F42+G42</f>
        <v>725</v>
      </c>
      <c r="H43" s="63"/>
      <c r="I43" s="64">
        <f>H42+I42</f>
        <v>851</v>
      </c>
      <c r="J43" s="63"/>
      <c r="K43" s="64">
        <f>J42+K42</f>
        <v>36</v>
      </c>
      <c r="L43" s="63"/>
      <c r="M43" s="64">
        <f>L42+M42</f>
        <v>2600</v>
      </c>
      <c r="N43" s="151">
        <f>SUM(N7:N41)</f>
        <v>2600</v>
      </c>
      <c r="O43" s="112"/>
      <c r="P43" s="64">
        <f>O42+P42</f>
        <v>619</v>
      </c>
      <c r="Q43" s="36">
        <f>SUM(Q7:Q41)</f>
        <v>619</v>
      </c>
    </row>
    <row r="45" spans="1:17" ht="10.5">
      <c r="A45" s="2" t="s">
        <v>0</v>
      </c>
      <c r="Q45" s="12" t="s">
        <v>62</v>
      </c>
    </row>
    <row r="46" spans="1:8" ht="10.5">
      <c r="A46" s="2" t="s">
        <v>3</v>
      </c>
      <c r="H46" s="17" t="s">
        <v>271</v>
      </c>
    </row>
    <row r="47" spans="1:8" ht="10.5">
      <c r="A47" s="2"/>
      <c r="H47" s="17"/>
    </row>
    <row r="48" ht="11.25" thickBot="1"/>
    <row r="49" spans="1:17" ht="10.5">
      <c r="A49" s="23" t="s">
        <v>5</v>
      </c>
      <c r="B49" s="156" t="s">
        <v>6</v>
      </c>
      <c r="C49" s="156"/>
      <c r="D49" s="156" t="s">
        <v>7</v>
      </c>
      <c r="E49" s="156"/>
      <c r="F49" s="156" t="s">
        <v>8</v>
      </c>
      <c r="G49" s="156"/>
      <c r="H49" s="156" t="s">
        <v>9</v>
      </c>
      <c r="I49" s="156"/>
      <c r="J49" s="156" t="s">
        <v>10</v>
      </c>
      <c r="K49" s="156"/>
      <c r="L49" s="156" t="s">
        <v>11</v>
      </c>
      <c r="M49" s="156"/>
      <c r="N49" s="157"/>
      <c r="O49" s="158" t="s">
        <v>12</v>
      </c>
      <c r="P49" s="156"/>
      <c r="Q49" s="157"/>
    </row>
    <row r="50" spans="1:17" ht="11.25" thickBot="1">
      <c r="A50" s="34" t="s">
        <v>63</v>
      </c>
      <c r="B50" s="41" t="s">
        <v>14</v>
      </c>
      <c r="C50" s="41" t="s">
        <v>15</v>
      </c>
      <c r="D50" s="41" t="s">
        <v>14</v>
      </c>
      <c r="E50" s="41" t="s">
        <v>15</v>
      </c>
      <c r="F50" s="41" t="s">
        <v>14</v>
      </c>
      <c r="G50" s="41" t="s">
        <v>15</v>
      </c>
      <c r="H50" s="41" t="s">
        <v>14</v>
      </c>
      <c r="I50" s="41" t="s">
        <v>15</v>
      </c>
      <c r="J50" s="85" t="s">
        <v>14</v>
      </c>
      <c r="K50" s="85" t="s">
        <v>15</v>
      </c>
      <c r="L50" s="41" t="s">
        <v>14</v>
      </c>
      <c r="M50" s="41" t="s">
        <v>15</v>
      </c>
      <c r="N50" s="40" t="s">
        <v>16</v>
      </c>
      <c r="O50" s="54" t="s">
        <v>14</v>
      </c>
      <c r="P50" s="41" t="s">
        <v>15</v>
      </c>
      <c r="Q50" s="40" t="s">
        <v>16</v>
      </c>
    </row>
    <row r="51" spans="1:17" ht="10.5" customHeight="1">
      <c r="A51" s="45" t="s">
        <v>64</v>
      </c>
      <c r="B51" s="46"/>
      <c r="C51" s="100"/>
      <c r="D51" s="100"/>
      <c r="E51" s="100"/>
      <c r="F51" s="100"/>
      <c r="G51" s="100"/>
      <c r="H51" s="100"/>
      <c r="I51" s="140"/>
      <c r="J51" s="55">
        <v>8</v>
      </c>
      <c r="K51" s="55">
        <v>10</v>
      </c>
      <c r="L51" s="140">
        <f aca="true" t="shared" si="9" ref="L51:M53">B51+D51+F51+H51+J51</f>
        <v>8</v>
      </c>
      <c r="M51" s="55">
        <f t="shared" si="9"/>
        <v>10</v>
      </c>
      <c r="N51" s="51">
        <f>L51+M51</f>
        <v>18</v>
      </c>
      <c r="O51" s="100"/>
      <c r="P51" s="56" t="s">
        <v>18</v>
      </c>
      <c r="Q51" s="42"/>
    </row>
    <row r="52" spans="1:17" ht="10.5" customHeight="1">
      <c r="A52" s="27" t="s">
        <v>65</v>
      </c>
      <c r="B52" s="16"/>
      <c r="C52" s="16"/>
      <c r="D52" s="16">
        <v>4</v>
      </c>
      <c r="E52" s="16">
        <v>7</v>
      </c>
      <c r="F52" s="16">
        <v>19</v>
      </c>
      <c r="G52" s="16">
        <v>15</v>
      </c>
      <c r="H52" s="16">
        <v>2</v>
      </c>
      <c r="I52" s="7">
        <v>4</v>
      </c>
      <c r="J52" s="139"/>
      <c r="K52" s="143"/>
      <c r="L52" s="14">
        <f t="shared" si="9"/>
        <v>25</v>
      </c>
      <c r="M52" s="16">
        <f t="shared" si="9"/>
        <v>26</v>
      </c>
      <c r="N52" s="32">
        <f>L52+M52</f>
        <v>51</v>
      </c>
      <c r="O52" s="9"/>
      <c r="P52" s="57" t="s">
        <v>18</v>
      </c>
      <c r="Q52" s="28"/>
    </row>
    <row r="53" spans="1:17" ht="10.5" customHeight="1">
      <c r="A53" s="119" t="s">
        <v>66</v>
      </c>
      <c r="B53" s="58"/>
      <c r="C53" s="58">
        <v>1</v>
      </c>
      <c r="D53" s="58">
        <v>8</v>
      </c>
      <c r="E53" s="58">
        <v>12</v>
      </c>
      <c r="F53" s="58">
        <v>24</v>
      </c>
      <c r="G53" s="58">
        <v>39</v>
      </c>
      <c r="H53" s="58">
        <v>49</v>
      </c>
      <c r="I53" s="8">
        <v>70</v>
      </c>
      <c r="J53" s="139"/>
      <c r="K53" s="143"/>
      <c r="L53" s="141">
        <f t="shared" si="9"/>
        <v>81</v>
      </c>
      <c r="M53" s="58">
        <f t="shared" si="9"/>
        <v>122</v>
      </c>
      <c r="N53" s="94">
        <f>L53+M53</f>
        <v>203</v>
      </c>
      <c r="O53" s="14">
        <v>1</v>
      </c>
      <c r="P53" s="16">
        <v>6</v>
      </c>
      <c r="Q53" s="32">
        <f>O53+P53</f>
        <v>7</v>
      </c>
    </row>
    <row r="54" spans="1:17" ht="10.5" customHeight="1">
      <c r="A54" s="29" t="s">
        <v>67</v>
      </c>
      <c r="B54" s="9"/>
      <c r="C54" s="57" t="s">
        <v>24</v>
      </c>
      <c r="D54" s="9"/>
      <c r="E54" s="9"/>
      <c r="F54" s="9"/>
      <c r="G54" s="9"/>
      <c r="H54" s="9"/>
      <c r="I54" s="9"/>
      <c r="J54" s="139"/>
      <c r="K54" s="143"/>
      <c r="L54" s="9"/>
      <c r="M54" s="9"/>
      <c r="N54" s="28"/>
      <c r="O54" s="14">
        <v>157</v>
      </c>
      <c r="P54" s="16">
        <v>72</v>
      </c>
      <c r="Q54" s="32">
        <f>O54+P54</f>
        <v>229</v>
      </c>
    </row>
    <row r="55" spans="1:17" ht="10.5" customHeight="1">
      <c r="A55" s="39" t="s">
        <v>68</v>
      </c>
      <c r="B55" s="15">
        <v>1</v>
      </c>
      <c r="C55" s="15">
        <v>1</v>
      </c>
      <c r="D55" s="15">
        <v>11</v>
      </c>
      <c r="E55" s="15">
        <v>11</v>
      </c>
      <c r="F55" s="15">
        <v>58</v>
      </c>
      <c r="G55" s="15">
        <v>35</v>
      </c>
      <c r="H55" s="15">
        <v>106</v>
      </c>
      <c r="I55" s="10">
        <v>63</v>
      </c>
      <c r="J55" s="139"/>
      <c r="K55" s="143"/>
      <c r="L55" s="142">
        <f aca="true" t="shared" si="10" ref="L55:M61">B55+D55+F55+H55+J55</f>
        <v>176</v>
      </c>
      <c r="M55" s="15">
        <f t="shared" si="10"/>
        <v>110</v>
      </c>
      <c r="N55" s="30">
        <f aca="true" t="shared" si="11" ref="N55:N61">L55+M55</f>
        <v>286</v>
      </c>
      <c r="O55" s="9"/>
      <c r="P55" s="57" t="s">
        <v>18</v>
      </c>
      <c r="Q55" s="28"/>
    </row>
    <row r="56" spans="1:17" ht="10.5" customHeight="1">
      <c r="A56" s="27" t="s">
        <v>69</v>
      </c>
      <c r="B56" s="16">
        <v>1</v>
      </c>
      <c r="C56" s="16">
        <v>2</v>
      </c>
      <c r="D56" s="16">
        <v>10</v>
      </c>
      <c r="E56" s="16">
        <v>4</v>
      </c>
      <c r="F56" s="16">
        <v>30</v>
      </c>
      <c r="G56" s="16">
        <v>25</v>
      </c>
      <c r="H56" s="16">
        <v>47</v>
      </c>
      <c r="I56" s="7">
        <v>36</v>
      </c>
      <c r="J56" s="139"/>
      <c r="K56" s="143"/>
      <c r="L56" s="14">
        <f t="shared" si="10"/>
        <v>88</v>
      </c>
      <c r="M56" s="16">
        <f t="shared" si="10"/>
        <v>67</v>
      </c>
      <c r="N56" s="32">
        <f t="shared" si="11"/>
        <v>155</v>
      </c>
      <c r="O56" s="9"/>
      <c r="P56" s="57" t="s">
        <v>18</v>
      </c>
      <c r="Q56" s="28"/>
    </row>
    <row r="57" spans="1:17" ht="10.5" customHeight="1">
      <c r="A57" s="27" t="s">
        <v>269</v>
      </c>
      <c r="B57" s="16">
        <v>3</v>
      </c>
      <c r="C57" s="16"/>
      <c r="D57" s="16">
        <v>27</v>
      </c>
      <c r="E57" s="16">
        <v>13</v>
      </c>
      <c r="F57" s="16">
        <v>136</v>
      </c>
      <c r="G57" s="16">
        <v>43</v>
      </c>
      <c r="H57" s="16">
        <v>270</v>
      </c>
      <c r="I57" s="7">
        <v>103</v>
      </c>
      <c r="J57" s="139"/>
      <c r="K57" s="143"/>
      <c r="L57" s="14">
        <f t="shared" si="10"/>
        <v>436</v>
      </c>
      <c r="M57" s="16">
        <f t="shared" si="10"/>
        <v>159</v>
      </c>
      <c r="N57" s="32">
        <f t="shared" si="11"/>
        <v>595</v>
      </c>
      <c r="O57" s="9"/>
      <c r="P57" s="57" t="s">
        <v>18</v>
      </c>
      <c r="Q57" s="28"/>
    </row>
    <row r="58" spans="1:17" ht="10.5" customHeight="1">
      <c r="A58" s="27" t="s">
        <v>70</v>
      </c>
      <c r="B58" s="16">
        <v>3</v>
      </c>
      <c r="C58" s="16">
        <v>3</v>
      </c>
      <c r="D58" s="16">
        <v>9</v>
      </c>
      <c r="E58" s="16">
        <v>14</v>
      </c>
      <c r="F58" s="16">
        <v>49</v>
      </c>
      <c r="G58" s="16">
        <v>62</v>
      </c>
      <c r="H58" s="16">
        <v>85</v>
      </c>
      <c r="I58" s="7">
        <v>89</v>
      </c>
      <c r="J58" s="139"/>
      <c r="K58" s="143"/>
      <c r="L58" s="14">
        <f t="shared" si="10"/>
        <v>146</v>
      </c>
      <c r="M58" s="16">
        <f t="shared" si="10"/>
        <v>168</v>
      </c>
      <c r="N58" s="32">
        <f t="shared" si="11"/>
        <v>314</v>
      </c>
      <c r="O58" s="9"/>
      <c r="P58" s="57" t="s">
        <v>18</v>
      </c>
      <c r="Q58" s="28"/>
    </row>
    <row r="59" spans="1:17" ht="10.5" customHeight="1">
      <c r="A59" s="27" t="s">
        <v>71</v>
      </c>
      <c r="B59" s="16">
        <v>357</v>
      </c>
      <c r="C59" s="16">
        <v>224</v>
      </c>
      <c r="D59" s="16">
        <v>429</v>
      </c>
      <c r="E59" s="16">
        <v>182</v>
      </c>
      <c r="F59" s="16">
        <v>240</v>
      </c>
      <c r="G59" s="16">
        <v>117</v>
      </c>
      <c r="H59" s="16">
        <v>51</v>
      </c>
      <c r="I59" s="7">
        <v>32</v>
      </c>
      <c r="J59" s="139"/>
      <c r="K59" s="143"/>
      <c r="L59" s="14">
        <f t="shared" si="10"/>
        <v>1077</v>
      </c>
      <c r="M59" s="16">
        <f t="shared" si="10"/>
        <v>555</v>
      </c>
      <c r="N59" s="32">
        <f t="shared" si="11"/>
        <v>1632</v>
      </c>
      <c r="O59" s="9"/>
      <c r="P59" s="57" t="s">
        <v>18</v>
      </c>
      <c r="Q59" s="28"/>
    </row>
    <row r="60" spans="1:17" ht="10.5" customHeight="1">
      <c r="A60" s="27" t="s">
        <v>276</v>
      </c>
      <c r="B60" s="16">
        <v>1</v>
      </c>
      <c r="C60" s="16"/>
      <c r="D60" s="16">
        <v>1</v>
      </c>
      <c r="E60" s="16"/>
      <c r="F60" s="16">
        <v>7</v>
      </c>
      <c r="G60" s="16">
        <v>4</v>
      </c>
      <c r="H60" s="16">
        <v>12</v>
      </c>
      <c r="I60" s="7">
        <v>6</v>
      </c>
      <c r="J60" s="139"/>
      <c r="K60" s="143"/>
      <c r="L60" s="14">
        <f>B60+D60+F60+H60+J60</f>
        <v>21</v>
      </c>
      <c r="M60" s="16">
        <f>C60+E60+G60+I60+K60</f>
        <v>10</v>
      </c>
      <c r="N60" s="32">
        <f>L60+M60</f>
        <v>31</v>
      </c>
      <c r="O60" s="9"/>
      <c r="P60" s="57" t="s">
        <v>18</v>
      </c>
      <c r="Q60" s="28"/>
    </row>
    <row r="61" spans="1:17" ht="10.5" customHeight="1" thickBot="1">
      <c r="A61" s="47" t="s">
        <v>72</v>
      </c>
      <c r="B61" s="62"/>
      <c r="C61" s="62"/>
      <c r="D61" s="62">
        <v>3</v>
      </c>
      <c r="E61" s="62">
        <v>4</v>
      </c>
      <c r="F61" s="62">
        <v>23</v>
      </c>
      <c r="G61" s="62">
        <v>17</v>
      </c>
      <c r="H61" s="62">
        <v>59</v>
      </c>
      <c r="I61" s="144">
        <v>31</v>
      </c>
      <c r="J61" s="146"/>
      <c r="K61" s="147"/>
      <c r="L61" s="101">
        <f t="shared" si="10"/>
        <v>85</v>
      </c>
      <c r="M61" s="62">
        <f t="shared" si="10"/>
        <v>52</v>
      </c>
      <c r="N61" s="50">
        <f t="shared" si="11"/>
        <v>137</v>
      </c>
      <c r="O61" s="49"/>
      <c r="P61" s="61" t="s">
        <v>18</v>
      </c>
      <c r="Q61" s="48"/>
    </row>
    <row r="62" spans="1:17" ht="19.5" customHeight="1">
      <c r="A62" s="45" t="s">
        <v>60</v>
      </c>
      <c r="B62" s="55">
        <f aca="true" t="shared" si="12" ref="B62:M62">SUM(B51:B61)</f>
        <v>366</v>
      </c>
      <c r="C62" s="55">
        <f t="shared" si="12"/>
        <v>231</v>
      </c>
      <c r="D62" s="55">
        <f t="shared" si="12"/>
        <v>502</v>
      </c>
      <c r="E62" s="55">
        <f t="shared" si="12"/>
        <v>247</v>
      </c>
      <c r="F62" s="55">
        <f t="shared" si="12"/>
        <v>586</v>
      </c>
      <c r="G62" s="55">
        <f t="shared" si="12"/>
        <v>357</v>
      </c>
      <c r="H62" s="55">
        <f t="shared" si="12"/>
        <v>681</v>
      </c>
      <c r="I62" s="55">
        <f t="shared" si="12"/>
        <v>434</v>
      </c>
      <c r="J62" s="15">
        <f t="shared" si="12"/>
        <v>8</v>
      </c>
      <c r="K62" s="15">
        <f t="shared" si="12"/>
        <v>10</v>
      </c>
      <c r="L62" s="55">
        <f t="shared" si="12"/>
        <v>2143</v>
      </c>
      <c r="M62" s="55">
        <f t="shared" si="12"/>
        <v>1279</v>
      </c>
      <c r="N62" s="46"/>
      <c r="O62" s="69">
        <f>SUM(O51:O61)</f>
        <v>158</v>
      </c>
      <c r="P62" s="55">
        <f>SUM(P51:P61)</f>
        <v>78</v>
      </c>
      <c r="Q62" s="51"/>
    </row>
    <row r="63" spans="1:17" ht="19.5" customHeight="1" thickBot="1">
      <c r="A63" s="34" t="s">
        <v>73</v>
      </c>
      <c r="B63" s="70"/>
      <c r="C63" s="64">
        <f>B62+C62</f>
        <v>597</v>
      </c>
      <c r="D63" s="70"/>
      <c r="E63" s="64">
        <f>D62+E62</f>
        <v>749</v>
      </c>
      <c r="F63" s="70"/>
      <c r="G63" s="64">
        <f>F62+G62</f>
        <v>943</v>
      </c>
      <c r="H63" s="70"/>
      <c r="I63" s="64">
        <f>H62+I62</f>
        <v>1115</v>
      </c>
      <c r="J63" s="70"/>
      <c r="K63" s="64">
        <f>J62+K62</f>
        <v>18</v>
      </c>
      <c r="L63" s="70"/>
      <c r="M63" s="64">
        <f>L62+M62</f>
        <v>3422</v>
      </c>
      <c r="N63" s="35">
        <f>SUM(N50:N61)</f>
        <v>3422</v>
      </c>
      <c r="O63" s="71"/>
      <c r="P63" s="52">
        <f>O62+P62</f>
        <v>236</v>
      </c>
      <c r="Q63" s="36">
        <f>SUM(Q50:Q61)</f>
        <v>236</v>
      </c>
    </row>
    <row r="68" ht="11.25" thickBot="1"/>
    <row r="69" spans="1:17" ht="10.5">
      <c r="A69" s="23" t="s">
        <v>5</v>
      </c>
      <c r="B69" s="156" t="s">
        <v>6</v>
      </c>
      <c r="C69" s="156"/>
      <c r="D69" s="156" t="s">
        <v>7</v>
      </c>
      <c r="E69" s="156"/>
      <c r="F69" s="156" t="s">
        <v>8</v>
      </c>
      <c r="G69" s="156"/>
      <c r="H69" s="156" t="s">
        <v>9</v>
      </c>
      <c r="I69" s="156"/>
      <c r="J69" s="156" t="s">
        <v>10</v>
      </c>
      <c r="K69" s="156"/>
      <c r="L69" s="156" t="s">
        <v>11</v>
      </c>
      <c r="M69" s="156"/>
      <c r="N69" s="157"/>
      <c r="O69" s="158" t="s">
        <v>12</v>
      </c>
      <c r="P69" s="156"/>
      <c r="Q69" s="157"/>
    </row>
    <row r="70" spans="1:17" ht="11.25" thickBot="1">
      <c r="A70" s="34" t="s">
        <v>74</v>
      </c>
      <c r="B70" s="41" t="s">
        <v>14</v>
      </c>
      <c r="C70" s="41" t="s">
        <v>15</v>
      </c>
      <c r="D70" s="41" t="s">
        <v>14</v>
      </c>
      <c r="E70" s="41" t="s">
        <v>15</v>
      </c>
      <c r="F70" s="41" t="s">
        <v>14</v>
      </c>
      <c r="G70" s="41" t="s">
        <v>15</v>
      </c>
      <c r="H70" s="41" t="s">
        <v>14</v>
      </c>
      <c r="I70" s="41" t="s">
        <v>15</v>
      </c>
      <c r="J70" s="41" t="s">
        <v>14</v>
      </c>
      <c r="K70" s="41" t="s">
        <v>15</v>
      </c>
      <c r="L70" s="41" t="s">
        <v>14</v>
      </c>
      <c r="M70" s="41" t="s">
        <v>15</v>
      </c>
      <c r="N70" s="40" t="s">
        <v>16</v>
      </c>
      <c r="O70" s="54" t="s">
        <v>14</v>
      </c>
      <c r="P70" s="41" t="s">
        <v>15</v>
      </c>
      <c r="Q70" s="40" t="s">
        <v>16</v>
      </c>
    </row>
    <row r="71" spans="1:17" ht="10.5" customHeight="1">
      <c r="A71" s="45" t="s">
        <v>75</v>
      </c>
      <c r="B71" s="46"/>
      <c r="C71" s="100"/>
      <c r="D71" s="100"/>
      <c r="E71" s="100"/>
      <c r="F71" s="100"/>
      <c r="G71" s="100"/>
      <c r="H71" s="100"/>
      <c r="I71" s="140"/>
      <c r="J71" s="55">
        <f>1+1+1</f>
        <v>3</v>
      </c>
      <c r="K71" s="55">
        <v>11</v>
      </c>
      <c r="L71" s="55">
        <f>B71+D71+F71+H71+J71</f>
        <v>3</v>
      </c>
      <c r="M71" s="55">
        <f>C71+E71+G71+I71+K71</f>
        <v>11</v>
      </c>
      <c r="N71" s="51">
        <f>L71+M71</f>
        <v>14</v>
      </c>
      <c r="O71" s="100"/>
      <c r="P71" s="56" t="s">
        <v>18</v>
      </c>
      <c r="Q71" s="42"/>
    </row>
    <row r="72" spans="1:17" ht="10.5" customHeight="1">
      <c r="A72" s="119" t="s">
        <v>76</v>
      </c>
      <c r="B72" s="58"/>
      <c r="C72" s="58"/>
      <c r="D72" s="58"/>
      <c r="E72" s="58">
        <v>1</v>
      </c>
      <c r="F72" s="58"/>
      <c r="G72" s="58"/>
      <c r="H72" s="58"/>
      <c r="I72" s="8"/>
      <c r="J72" s="8"/>
      <c r="K72" s="141"/>
      <c r="L72" s="141">
        <f>B72+D72+F72+H72+J72</f>
        <v>0</v>
      </c>
      <c r="M72" s="58">
        <f>C72+E72+G72+I72+K72</f>
        <v>1</v>
      </c>
      <c r="N72" s="94">
        <f>L72+M72</f>
        <v>1</v>
      </c>
      <c r="O72" s="9"/>
      <c r="P72" s="57" t="s">
        <v>18</v>
      </c>
      <c r="Q72" s="28"/>
    </row>
    <row r="73" spans="1:17" ht="10.5" customHeight="1">
      <c r="A73" s="29" t="s">
        <v>77</v>
      </c>
      <c r="B73" s="9"/>
      <c r="C73" s="57" t="s">
        <v>78</v>
      </c>
      <c r="D73" s="9"/>
      <c r="E73" s="9"/>
      <c r="F73" s="9"/>
      <c r="G73" s="9"/>
      <c r="H73" s="9"/>
      <c r="I73" s="9"/>
      <c r="J73" s="139"/>
      <c r="K73" s="143"/>
      <c r="L73" s="9"/>
      <c r="M73" s="9"/>
      <c r="N73" s="28"/>
      <c r="O73" s="14">
        <v>20</v>
      </c>
      <c r="P73" s="16">
        <v>10</v>
      </c>
      <c r="Q73" s="32">
        <f>O73+P73</f>
        <v>30</v>
      </c>
    </row>
    <row r="74" spans="1:17" ht="10.5" customHeight="1">
      <c r="A74" s="39" t="s">
        <v>79</v>
      </c>
      <c r="B74" s="15"/>
      <c r="C74" s="15"/>
      <c r="D74" s="15">
        <v>22</v>
      </c>
      <c r="E74" s="15">
        <v>18</v>
      </c>
      <c r="F74" s="15">
        <v>34</v>
      </c>
      <c r="G74" s="15">
        <v>20</v>
      </c>
      <c r="H74" s="15">
        <v>105</v>
      </c>
      <c r="I74" s="10">
        <v>45</v>
      </c>
      <c r="J74" s="139"/>
      <c r="K74" s="143"/>
      <c r="L74" s="142">
        <f aca="true" t="shared" si="13" ref="L74:M83">B74+D74+F74+H74+J74</f>
        <v>161</v>
      </c>
      <c r="M74" s="15">
        <f t="shared" si="13"/>
        <v>83</v>
      </c>
      <c r="N74" s="30">
        <f aca="true" t="shared" si="14" ref="N74:N83">L74+M74</f>
        <v>244</v>
      </c>
      <c r="O74" s="9"/>
      <c r="P74" s="57" t="s">
        <v>18</v>
      </c>
      <c r="Q74" s="28"/>
    </row>
    <row r="75" spans="1:17" ht="10.5" customHeight="1">
      <c r="A75" s="27" t="s">
        <v>80</v>
      </c>
      <c r="B75" s="16">
        <v>78</v>
      </c>
      <c r="C75" s="16">
        <v>113</v>
      </c>
      <c r="D75" s="16">
        <v>38</v>
      </c>
      <c r="E75" s="16">
        <v>74</v>
      </c>
      <c r="F75" s="16">
        <v>24</v>
      </c>
      <c r="G75" s="16">
        <v>44</v>
      </c>
      <c r="H75" s="16">
        <v>10</v>
      </c>
      <c r="I75" s="7">
        <v>15</v>
      </c>
      <c r="J75" s="139"/>
      <c r="K75" s="143"/>
      <c r="L75" s="14">
        <f t="shared" si="13"/>
        <v>150</v>
      </c>
      <c r="M75" s="16">
        <f t="shared" si="13"/>
        <v>246</v>
      </c>
      <c r="N75" s="32">
        <f t="shared" si="14"/>
        <v>396</v>
      </c>
      <c r="O75" s="14">
        <v>15</v>
      </c>
      <c r="P75" s="16">
        <v>28</v>
      </c>
      <c r="Q75" s="32">
        <f>O75+P75</f>
        <v>43</v>
      </c>
    </row>
    <row r="76" spans="1:17" ht="10.5" customHeight="1">
      <c r="A76" s="27" t="s">
        <v>81</v>
      </c>
      <c r="B76" s="16"/>
      <c r="C76" s="16">
        <v>2</v>
      </c>
      <c r="D76" s="16">
        <v>1</v>
      </c>
      <c r="E76" s="16">
        <v>5</v>
      </c>
      <c r="F76" s="16">
        <v>5</v>
      </c>
      <c r="G76" s="16">
        <v>14</v>
      </c>
      <c r="H76" s="16">
        <v>5</v>
      </c>
      <c r="I76" s="7">
        <v>10</v>
      </c>
      <c r="J76" s="139"/>
      <c r="K76" s="143"/>
      <c r="L76" s="14">
        <f t="shared" si="13"/>
        <v>11</v>
      </c>
      <c r="M76" s="16">
        <f t="shared" si="13"/>
        <v>31</v>
      </c>
      <c r="N76" s="32">
        <f t="shared" si="14"/>
        <v>42</v>
      </c>
      <c r="O76" s="9"/>
      <c r="P76" s="57" t="s">
        <v>18</v>
      </c>
      <c r="Q76" s="28"/>
    </row>
    <row r="77" spans="1:17" ht="10.5" customHeight="1">
      <c r="A77" s="27" t="s">
        <v>82</v>
      </c>
      <c r="B77" s="16">
        <v>2</v>
      </c>
      <c r="C77" s="16">
        <v>1</v>
      </c>
      <c r="D77" s="16">
        <v>19</v>
      </c>
      <c r="E77" s="16">
        <v>33</v>
      </c>
      <c r="F77" s="16">
        <v>24</v>
      </c>
      <c r="G77" s="16">
        <v>32</v>
      </c>
      <c r="H77" s="16">
        <v>40</v>
      </c>
      <c r="I77" s="7">
        <v>45</v>
      </c>
      <c r="J77" s="139"/>
      <c r="K77" s="143"/>
      <c r="L77" s="14">
        <f t="shared" si="13"/>
        <v>85</v>
      </c>
      <c r="M77" s="16">
        <f t="shared" si="13"/>
        <v>111</v>
      </c>
      <c r="N77" s="32">
        <f t="shared" si="14"/>
        <v>196</v>
      </c>
      <c r="O77" s="9"/>
      <c r="P77" s="57" t="s">
        <v>18</v>
      </c>
      <c r="Q77" s="28"/>
    </row>
    <row r="78" spans="1:17" ht="10.5" customHeight="1">
      <c r="A78" s="27" t="s">
        <v>83</v>
      </c>
      <c r="B78" s="16">
        <v>6</v>
      </c>
      <c r="C78" s="16">
        <v>2</v>
      </c>
      <c r="D78" s="16">
        <v>15</v>
      </c>
      <c r="E78" s="16">
        <v>4</v>
      </c>
      <c r="F78" s="16">
        <v>27</v>
      </c>
      <c r="G78" s="16">
        <v>11</v>
      </c>
      <c r="H78" s="16">
        <v>22</v>
      </c>
      <c r="I78" s="7">
        <v>11</v>
      </c>
      <c r="J78" s="139"/>
      <c r="K78" s="143"/>
      <c r="L78" s="14">
        <f t="shared" si="13"/>
        <v>70</v>
      </c>
      <c r="M78" s="16">
        <f t="shared" si="13"/>
        <v>28</v>
      </c>
      <c r="N78" s="32">
        <f t="shared" si="14"/>
        <v>98</v>
      </c>
      <c r="O78" s="14">
        <v>18</v>
      </c>
      <c r="P78" s="16">
        <v>11</v>
      </c>
      <c r="Q78" s="32">
        <f>O78+P78</f>
        <v>29</v>
      </c>
    </row>
    <row r="79" spans="1:17" ht="10.5" customHeight="1">
      <c r="A79" s="27" t="s">
        <v>84</v>
      </c>
      <c r="B79" s="16">
        <v>1</v>
      </c>
      <c r="C79" s="16"/>
      <c r="D79" s="16">
        <v>9</v>
      </c>
      <c r="E79" s="16">
        <v>24</v>
      </c>
      <c r="F79" s="16">
        <v>19</v>
      </c>
      <c r="G79" s="16">
        <v>35</v>
      </c>
      <c r="H79" s="16">
        <v>35</v>
      </c>
      <c r="I79" s="7">
        <v>49</v>
      </c>
      <c r="J79" s="139"/>
      <c r="K79" s="143"/>
      <c r="L79" s="14">
        <f t="shared" si="13"/>
        <v>64</v>
      </c>
      <c r="M79" s="16">
        <f t="shared" si="13"/>
        <v>108</v>
      </c>
      <c r="N79" s="32">
        <f t="shared" si="14"/>
        <v>172</v>
      </c>
      <c r="O79" s="9"/>
      <c r="P79" s="57" t="s">
        <v>18</v>
      </c>
      <c r="Q79" s="28"/>
    </row>
    <row r="80" spans="1:17" ht="10.5" customHeight="1">
      <c r="A80" s="27" t="s">
        <v>85</v>
      </c>
      <c r="B80" s="16">
        <v>1</v>
      </c>
      <c r="C80" s="16">
        <v>2</v>
      </c>
      <c r="D80" s="16"/>
      <c r="E80" s="16">
        <v>15</v>
      </c>
      <c r="F80" s="16">
        <v>2</v>
      </c>
      <c r="G80" s="16">
        <v>37</v>
      </c>
      <c r="H80" s="16">
        <v>3</v>
      </c>
      <c r="I80" s="7">
        <v>34</v>
      </c>
      <c r="J80" s="139"/>
      <c r="K80" s="143"/>
      <c r="L80" s="14">
        <f t="shared" si="13"/>
        <v>6</v>
      </c>
      <c r="M80" s="16">
        <f t="shared" si="13"/>
        <v>88</v>
      </c>
      <c r="N80" s="32">
        <f t="shared" si="14"/>
        <v>94</v>
      </c>
      <c r="O80" s="9"/>
      <c r="P80" s="57" t="s">
        <v>18</v>
      </c>
      <c r="Q80" s="28"/>
    </row>
    <row r="81" spans="1:17" ht="10.5" customHeight="1">
      <c r="A81" s="27" t="s">
        <v>86</v>
      </c>
      <c r="B81" s="16"/>
      <c r="C81" s="16"/>
      <c r="D81" s="16">
        <v>11</v>
      </c>
      <c r="E81" s="16">
        <v>6</v>
      </c>
      <c r="F81" s="16">
        <v>14</v>
      </c>
      <c r="G81" s="16">
        <v>14</v>
      </c>
      <c r="H81" s="16">
        <v>45</v>
      </c>
      <c r="I81" s="7">
        <v>14</v>
      </c>
      <c r="J81" s="139"/>
      <c r="K81" s="143"/>
      <c r="L81" s="14">
        <f t="shared" si="13"/>
        <v>70</v>
      </c>
      <c r="M81" s="16">
        <f t="shared" si="13"/>
        <v>34</v>
      </c>
      <c r="N81" s="32">
        <f t="shared" si="14"/>
        <v>104</v>
      </c>
      <c r="O81" s="14">
        <v>20</v>
      </c>
      <c r="P81" s="16">
        <v>7</v>
      </c>
      <c r="Q81" s="32">
        <f>O81+P81</f>
        <v>27</v>
      </c>
    </row>
    <row r="82" spans="1:17" ht="10.5" customHeight="1">
      <c r="A82" s="27" t="s">
        <v>87</v>
      </c>
      <c r="B82" s="16">
        <v>85</v>
      </c>
      <c r="C82" s="16">
        <v>48</v>
      </c>
      <c r="D82" s="16">
        <v>36</v>
      </c>
      <c r="E82" s="16">
        <v>13</v>
      </c>
      <c r="F82" s="16">
        <v>21</v>
      </c>
      <c r="G82" s="16">
        <v>3</v>
      </c>
      <c r="H82" s="16">
        <v>4</v>
      </c>
      <c r="I82" s="7"/>
      <c r="J82" s="139"/>
      <c r="K82" s="143"/>
      <c r="L82" s="14">
        <f t="shared" si="13"/>
        <v>146</v>
      </c>
      <c r="M82" s="16">
        <f t="shared" si="13"/>
        <v>64</v>
      </c>
      <c r="N82" s="32">
        <f t="shared" si="14"/>
        <v>210</v>
      </c>
      <c r="O82" s="9"/>
      <c r="P82" s="57" t="s">
        <v>18</v>
      </c>
      <c r="Q82" s="28"/>
    </row>
    <row r="83" spans="1:17" ht="10.5" customHeight="1" thickBot="1">
      <c r="A83" s="47" t="s">
        <v>88</v>
      </c>
      <c r="B83" s="62">
        <v>26</v>
      </c>
      <c r="C83" s="62">
        <v>15</v>
      </c>
      <c r="D83" s="62">
        <v>16</v>
      </c>
      <c r="E83" s="62">
        <v>9</v>
      </c>
      <c r="F83" s="62">
        <v>6</v>
      </c>
      <c r="G83" s="62"/>
      <c r="H83" s="62">
        <v>1</v>
      </c>
      <c r="I83" s="144">
        <v>1</v>
      </c>
      <c r="J83" s="146"/>
      <c r="K83" s="147"/>
      <c r="L83" s="101">
        <f t="shared" si="13"/>
        <v>49</v>
      </c>
      <c r="M83" s="62">
        <f t="shared" si="13"/>
        <v>25</v>
      </c>
      <c r="N83" s="50">
        <f t="shared" si="14"/>
        <v>74</v>
      </c>
      <c r="O83" s="49"/>
      <c r="P83" s="61" t="s">
        <v>18</v>
      </c>
      <c r="Q83" s="48"/>
    </row>
    <row r="84" spans="1:17" ht="19.5" customHeight="1">
      <c r="A84" s="45" t="s">
        <v>60</v>
      </c>
      <c r="B84" s="55">
        <f aca="true" t="shared" si="15" ref="B84:M84">SUM(B71:B83)</f>
        <v>199</v>
      </c>
      <c r="C84" s="55">
        <f t="shared" si="15"/>
        <v>183</v>
      </c>
      <c r="D84" s="55">
        <f t="shared" si="15"/>
        <v>167</v>
      </c>
      <c r="E84" s="55">
        <f t="shared" si="15"/>
        <v>202</v>
      </c>
      <c r="F84" s="55">
        <f t="shared" si="15"/>
        <v>176</v>
      </c>
      <c r="G84" s="55">
        <f t="shared" si="15"/>
        <v>210</v>
      </c>
      <c r="H84" s="55">
        <f t="shared" si="15"/>
        <v>270</v>
      </c>
      <c r="I84" s="55">
        <f t="shared" si="15"/>
        <v>224</v>
      </c>
      <c r="J84" s="55">
        <f t="shared" si="15"/>
        <v>3</v>
      </c>
      <c r="K84" s="55">
        <f t="shared" si="15"/>
        <v>11</v>
      </c>
      <c r="L84" s="55">
        <f t="shared" si="15"/>
        <v>815</v>
      </c>
      <c r="M84" s="55">
        <f t="shared" si="15"/>
        <v>830</v>
      </c>
      <c r="N84" s="46"/>
      <c r="O84" s="69">
        <f>SUM(O71:O83)</f>
        <v>73</v>
      </c>
      <c r="P84" s="55">
        <f>SUM(P71:P83)</f>
        <v>56</v>
      </c>
      <c r="Q84" s="51"/>
    </row>
    <row r="85" spans="1:17" ht="19.5" customHeight="1" thickBot="1">
      <c r="A85" s="34" t="s">
        <v>89</v>
      </c>
      <c r="B85" s="70"/>
      <c r="C85" s="64">
        <f>B84+C84</f>
        <v>382</v>
      </c>
      <c r="D85" s="70"/>
      <c r="E85" s="64">
        <f>D84+E84</f>
        <v>369</v>
      </c>
      <c r="F85" s="70"/>
      <c r="G85" s="64">
        <f>F84+G84</f>
        <v>386</v>
      </c>
      <c r="H85" s="70"/>
      <c r="I85" s="64">
        <f>H84+I84</f>
        <v>494</v>
      </c>
      <c r="J85" s="70"/>
      <c r="K85" s="64">
        <f>J84+K84</f>
        <v>14</v>
      </c>
      <c r="L85" s="70"/>
      <c r="M85" s="64">
        <f>L84+M84</f>
        <v>1645</v>
      </c>
      <c r="N85" s="35">
        <f>SUM(N71:N83)</f>
        <v>1645</v>
      </c>
      <c r="O85" s="71"/>
      <c r="P85" s="64">
        <f>O84+P84</f>
        <v>129</v>
      </c>
      <c r="Q85" s="36">
        <f>SUM(Q71:Q83)</f>
        <v>129</v>
      </c>
    </row>
    <row r="88" spans="1:17" ht="10.5">
      <c r="A88" s="2" t="s">
        <v>0</v>
      </c>
      <c r="H88" s="17" t="s">
        <v>271</v>
      </c>
      <c r="Q88" s="12" t="s">
        <v>90</v>
      </c>
    </row>
    <row r="89" ht="10.5">
      <c r="A89" s="2" t="s">
        <v>3</v>
      </c>
    </row>
    <row r="90" ht="11.25" thickBot="1"/>
    <row r="91" spans="1:17" ht="10.5">
      <c r="A91" s="23" t="s">
        <v>5</v>
      </c>
      <c r="B91" s="156" t="s">
        <v>6</v>
      </c>
      <c r="C91" s="156"/>
      <c r="D91" s="156" t="s">
        <v>7</v>
      </c>
      <c r="E91" s="156"/>
      <c r="F91" s="156" t="s">
        <v>8</v>
      </c>
      <c r="G91" s="156"/>
      <c r="H91" s="156" t="s">
        <v>9</v>
      </c>
      <c r="I91" s="156"/>
      <c r="J91" s="156" t="s">
        <v>10</v>
      </c>
      <c r="K91" s="156"/>
      <c r="L91" s="156" t="s">
        <v>11</v>
      </c>
      <c r="M91" s="156"/>
      <c r="N91" s="157"/>
      <c r="O91" s="158" t="s">
        <v>12</v>
      </c>
      <c r="P91" s="156"/>
      <c r="Q91" s="157"/>
    </row>
    <row r="92" spans="1:17" ht="11.25" thickBot="1">
      <c r="A92" s="34" t="s">
        <v>91</v>
      </c>
      <c r="B92" s="41" t="s">
        <v>14</v>
      </c>
      <c r="C92" s="41" t="s">
        <v>15</v>
      </c>
      <c r="D92" s="41" t="s">
        <v>14</v>
      </c>
      <c r="E92" s="41" t="s">
        <v>15</v>
      </c>
      <c r="F92" s="41" t="s">
        <v>14</v>
      </c>
      <c r="G92" s="41" t="s">
        <v>15</v>
      </c>
      <c r="H92" s="41" t="s">
        <v>14</v>
      </c>
      <c r="I92" s="41" t="s">
        <v>15</v>
      </c>
      <c r="J92" s="41" t="s">
        <v>14</v>
      </c>
      <c r="K92" s="41" t="s">
        <v>15</v>
      </c>
      <c r="L92" s="41" t="s">
        <v>14</v>
      </c>
      <c r="M92" s="41" t="s">
        <v>15</v>
      </c>
      <c r="N92" s="40" t="s">
        <v>16</v>
      </c>
      <c r="O92" s="54" t="s">
        <v>14</v>
      </c>
      <c r="P92" s="41" t="s">
        <v>15</v>
      </c>
      <c r="Q92" s="40" t="s">
        <v>16</v>
      </c>
    </row>
    <row r="93" spans="1:17" ht="10.5">
      <c r="A93" s="45" t="s">
        <v>92</v>
      </c>
      <c r="B93" s="46"/>
      <c r="C93" s="100"/>
      <c r="D93" s="100"/>
      <c r="E93" s="100"/>
      <c r="F93" s="100"/>
      <c r="G93" s="100"/>
      <c r="H93" s="100"/>
      <c r="I93" s="140"/>
      <c r="J93" s="55">
        <v>24</v>
      </c>
      <c r="K93" s="55">
        <v>26</v>
      </c>
      <c r="L93" s="55">
        <f aca="true" t="shared" si="16" ref="L93:M95">B93+D93+F93+H93+J93</f>
        <v>24</v>
      </c>
      <c r="M93" s="55">
        <f t="shared" si="16"/>
        <v>26</v>
      </c>
      <c r="N93" s="51">
        <f>L93+M93</f>
        <v>50</v>
      </c>
      <c r="O93" s="100"/>
      <c r="P93" s="56" t="s">
        <v>18</v>
      </c>
      <c r="Q93" s="42"/>
    </row>
    <row r="94" spans="1:17" ht="10.5">
      <c r="A94" s="39" t="s">
        <v>93</v>
      </c>
      <c r="B94" s="15"/>
      <c r="C94" s="15"/>
      <c r="D94" s="15"/>
      <c r="E94" s="15"/>
      <c r="F94" s="15"/>
      <c r="G94" s="15"/>
      <c r="H94" s="15"/>
      <c r="I94" s="10"/>
      <c r="J94" s="8"/>
      <c r="K94" s="141"/>
      <c r="L94" s="142">
        <f t="shared" si="16"/>
        <v>0</v>
      </c>
      <c r="M94" s="15">
        <f t="shared" si="16"/>
        <v>0</v>
      </c>
      <c r="N94" s="30">
        <f>L94+M94</f>
        <v>0</v>
      </c>
      <c r="O94" s="22"/>
      <c r="P94" s="79" t="s">
        <v>18</v>
      </c>
      <c r="Q94" s="37"/>
    </row>
    <row r="95" spans="1:17" ht="10.5">
      <c r="A95" s="119" t="s">
        <v>94</v>
      </c>
      <c r="B95" s="58">
        <v>1</v>
      </c>
      <c r="C95" s="58">
        <v>4</v>
      </c>
      <c r="D95" s="58">
        <v>1</v>
      </c>
      <c r="E95" s="58">
        <v>13</v>
      </c>
      <c r="F95" s="58">
        <v>1</v>
      </c>
      <c r="G95" s="58">
        <v>22</v>
      </c>
      <c r="H95" s="58">
        <v>4</v>
      </c>
      <c r="I95" s="8">
        <v>33</v>
      </c>
      <c r="J95" s="139"/>
      <c r="K95" s="143"/>
      <c r="L95" s="141">
        <f t="shared" si="16"/>
        <v>7</v>
      </c>
      <c r="M95" s="58">
        <f t="shared" si="16"/>
        <v>72</v>
      </c>
      <c r="N95" s="94">
        <f>L95+M95</f>
        <v>79</v>
      </c>
      <c r="O95" s="9"/>
      <c r="P95" s="57" t="s">
        <v>18</v>
      </c>
      <c r="Q95" s="28"/>
    </row>
    <row r="96" spans="1:17" ht="10.5">
      <c r="A96" s="29" t="s">
        <v>95</v>
      </c>
      <c r="B96" s="9"/>
      <c r="C96" s="57" t="s">
        <v>96</v>
      </c>
      <c r="D96" s="9"/>
      <c r="E96" s="9"/>
      <c r="F96" s="9"/>
      <c r="G96" s="9"/>
      <c r="H96" s="9"/>
      <c r="I96" s="9"/>
      <c r="J96" s="139"/>
      <c r="K96" s="143"/>
      <c r="L96" s="9"/>
      <c r="M96" s="9"/>
      <c r="N96" s="28"/>
      <c r="O96" s="14">
        <v>30</v>
      </c>
      <c r="P96" s="16">
        <v>81</v>
      </c>
      <c r="Q96" s="32">
        <f>O96+P96</f>
        <v>111</v>
      </c>
    </row>
    <row r="97" spans="1:17" ht="10.5">
      <c r="A97" s="133" t="s">
        <v>97</v>
      </c>
      <c r="B97" s="60"/>
      <c r="C97" s="60">
        <v>22</v>
      </c>
      <c r="D97" s="60">
        <v>1</v>
      </c>
      <c r="E97" s="60">
        <v>22</v>
      </c>
      <c r="F97" s="60"/>
      <c r="G97" s="60">
        <v>41</v>
      </c>
      <c r="H97" s="60">
        <v>2</v>
      </c>
      <c r="I97" s="139">
        <v>40</v>
      </c>
      <c r="J97" s="139"/>
      <c r="K97" s="143"/>
      <c r="L97" s="143">
        <f aca="true" t="shared" si="17" ref="L97:M100">B97+D97+F97+H97+J97</f>
        <v>3</v>
      </c>
      <c r="M97" s="60">
        <f t="shared" si="17"/>
        <v>125</v>
      </c>
      <c r="N97" s="134">
        <f>L97+M97</f>
        <v>128</v>
      </c>
      <c r="O97" s="9"/>
      <c r="P97" s="57" t="s">
        <v>18</v>
      </c>
      <c r="Q97" s="28"/>
    </row>
    <row r="98" spans="1:17" ht="10.5">
      <c r="A98" s="29" t="s">
        <v>98</v>
      </c>
      <c r="B98" s="9"/>
      <c r="C98" s="9" t="s">
        <v>99</v>
      </c>
      <c r="D98" s="9"/>
      <c r="E98" s="9"/>
      <c r="F98" s="9"/>
      <c r="G98" s="9"/>
      <c r="H98" s="9"/>
      <c r="I98" s="9"/>
      <c r="J98" s="139"/>
      <c r="K98" s="143"/>
      <c r="L98" s="9"/>
      <c r="M98" s="9"/>
      <c r="N98" s="28"/>
      <c r="O98" s="14">
        <v>110</v>
      </c>
      <c r="P98" s="72">
        <v>186</v>
      </c>
      <c r="Q98" s="32">
        <f>O98+P98</f>
        <v>296</v>
      </c>
    </row>
    <row r="99" spans="1:17" ht="10.5">
      <c r="A99" s="39" t="s">
        <v>100</v>
      </c>
      <c r="B99" s="15">
        <v>22</v>
      </c>
      <c r="C99" s="15">
        <v>111</v>
      </c>
      <c r="D99" s="15">
        <v>20</v>
      </c>
      <c r="E99" s="15">
        <v>131</v>
      </c>
      <c r="F99" s="15">
        <v>20</v>
      </c>
      <c r="G99" s="15">
        <v>137</v>
      </c>
      <c r="H99" s="15">
        <v>43</v>
      </c>
      <c r="I99" s="10">
        <v>230</v>
      </c>
      <c r="J99" s="139"/>
      <c r="K99" s="143"/>
      <c r="L99" s="142">
        <f t="shared" si="17"/>
        <v>105</v>
      </c>
      <c r="M99" s="15">
        <f t="shared" si="17"/>
        <v>609</v>
      </c>
      <c r="N99" s="30">
        <f>L99+M99</f>
        <v>714</v>
      </c>
      <c r="O99" s="9"/>
      <c r="P99" s="57" t="s">
        <v>18</v>
      </c>
      <c r="Q99" s="28"/>
    </row>
    <row r="100" spans="1:17" ht="10.5">
      <c r="A100" s="119" t="s">
        <v>101</v>
      </c>
      <c r="B100" s="58">
        <v>53</v>
      </c>
      <c r="C100" s="58">
        <v>54</v>
      </c>
      <c r="D100" s="58">
        <f>77+1+D102</f>
        <v>78</v>
      </c>
      <c r="E100" s="58">
        <v>72</v>
      </c>
      <c r="F100" s="58">
        <v>105</v>
      </c>
      <c r="G100" s="58">
        <v>81</v>
      </c>
      <c r="H100" s="58">
        <v>141</v>
      </c>
      <c r="I100" s="8">
        <v>104</v>
      </c>
      <c r="J100" s="139"/>
      <c r="K100" s="143"/>
      <c r="L100" s="141">
        <f t="shared" si="17"/>
        <v>377</v>
      </c>
      <c r="M100" s="58">
        <f t="shared" si="17"/>
        <v>311</v>
      </c>
      <c r="N100" s="94">
        <f>L100+M100</f>
        <v>688</v>
      </c>
      <c r="O100" s="9"/>
      <c r="P100" s="57" t="s">
        <v>102</v>
      </c>
      <c r="Q100" s="28"/>
    </row>
    <row r="101" spans="1:17" ht="10.5">
      <c r="A101" s="29" t="s">
        <v>103</v>
      </c>
      <c r="B101" s="9"/>
      <c r="C101" s="57" t="s">
        <v>24</v>
      </c>
      <c r="D101" s="9"/>
      <c r="E101" s="9"/>
      <c r="F101" s="9"/>
      <c r="G101" s="9"/>
      <c r="H101" s="9"/>
      <c r="I101" s="9"/>
      <c r="J101" s="139"/>
      <c r="K101" s="143"/>
      <c r="L101" s="9"/>
      <c r="M101" s="9"/>
      <c r="N101" s="28"/>
      <c r="O101" s="14">
        <v>23</v>
      </c>
      <c r="P101" s="16">
        <v>17</v>
      </c>
      <c r="Q101" s="32">
        <f>O101+P101</f>
        <v>40</v>
      </c>
    </row>
    <row r="102" spans="1:17" ht="10.5">
      <c r="A102" s="39" t="s">
        <v>104</v>
      </c>
      <c r="B102" s="9"/>
      <c r="C102" s="57" t="s">
        <v>24</v>
      </c>
      <c r="D102" s="9"/>
      <c r="E102" s="9"/>
      <c r="F102" s="9"/>
      <c r="G102" s="9"/>
      <c r="H102" s="9"/>
      <c r="I102" s="9"/>
      <c r="J102" s="139"/>
      <c r="K102" s="143"/>
      <c r="L102" s="9"/>
      <c r="M102" s="9"/>
      <c r="N102" s="28"/>
      <c r="O102" s="14">
        <v>19</v>
      </c>
      <c r="P102" s="16">
        <v>5</v>
      </c>
      <c r="Q102" s="32">
        <f>O102+P102</f>
        <v>24</v>
      </c>
    </row>
    <row r="103" spans="1:17" ht="11.25" thickBot="1">
      <c r="A103" s="47" t="s">
        <v>105</v>
      </c>
      <c r="B103" s="62">
        <v>15</v>
      </c>
      <c r="C103" s="62">
        <v>1</v>
      </c>
      <c r="D103" s="62">
        <v>38</v>
      </c>
      <c r="E103" s="62">
        <v>2</v>
      </c>
      <c r="F103" s="62">
        <v>47</v>
      </c>
      <c r="G103" s="62">
        <v>1</v>
      </c>
      <c r="H103" s="62">
        <v>76</v>
      </c>
      <c r="I103" s="144">
        <v>4</v>
      </c>
      <c r="J103" s="146"/>
      <c r="K103" s="147"/>
      <c r="L103" s="101">
        <f>B103+D103+F103+H103+J103</f>
        <v>176</v>
      </c>
      <c r="M103" s="62">
        <f>C103+E103+G103+I103+K103</f>
        <v>8</v>
      </c>
      <c r="N103" s="50">
        <f>L103+M103</f>
        <v>184</v>
      </c>
      <c r="O103" s="49"/>
      <c r="P103" s="49" t="s">
        <v>106</v>
      </c>
      <c r="Q103" s="48"/>
    </row>
    <row r="104" spans="1:17" ht="15.75" customHeight="1">
      <c r="A104" s="45" t="s">
        <v>60</v>
      </c>
      <c r="B104" s="55">
        <f aca="true" t="shared" si="18" ref="B104:M104">SUM(B93:B103)</f>
        <v>91</v>
      </c>
      <c r="C104" s="55">
        <f t="shared" si="18"/>
        <v>192</v>
      </c>
      <c r="D104" s="55">
        <f t="shared" si="18"/>
        <v>138</v>
      </c>
      <c r="E104" s="55">
        <f t="shared" si="18"/>
        <v>240</v>
      </c>
      <c r="F104" s="55">
        <f t="shared" si="18"/>
        <v>173</v>
      </c>
      <c r="G104" s="55">
        <f t="shared" si="18"/>
        <v>282</v>
      </c>
      <c r="H104" s="55">
        <f t="shared" si="18"/>
        <v>266</v>
      </c>
      <c r="I104" s="55">
        <f t="shared" si="18"/>
        <v>411</v>
      </c>
      <c r="J104" s="55">
        <f t="shared" si="18"/>
        <v>24</v>
      </c>
      <c r="K104" s="55">
        <f t="shared" si="18"/>
        <v>26</v>
      </c>
      <c r="L104" s="55">
        <f t="shared" si="18"/>
        <v>692</v>
      </c>
      <c r="M104" s="55">
        <f t="shared" si="18"/>
        <v>1151</v>
      </c>
      <c r="N104" s="46"/>
      <c r="O104" s="69">
        <f>SUM(O93:O103)</f>
        <v>182</v>
      </c>
      <c r="P104" s="55">
        <f>SUM(P93:P103)</f>
        <v>289</v>
      </c>
      <c r="Q104" s="51"/>
    </row>
    <row r="105" spans="1:17" ht="15.75" customHeight="1" thickBot="1">
      <c r="A105" s="34" t="s">
        <v>107</v>
      </c>
      <c r="B105" s="70"/>
      <c r="C105" s="64">
        <f>B104+C104</f>
        <v>283</v>
      </c>
      <c r="D105" s="70"/>
      <c r="E105" s="64">
        <f>D104+E104</f>
        <v>378</v>
      </c>
      <c r="F105" s="70"/>
      <c r="G105" s="64">
        <f>F104+G104</f>
        <v>455</v>
      </c>
      <c r="H105" s="70"/>
      <c r="I105" s="64">
        <f>H104+I104</f>
        <v>677</v>
      </c>
      <c r="J105" s="70"/>
      <c r="K105" s="64">
        <f>J104+K104</f>
        <v>50</v>
      </c>
      <c r="L105" s="70"/>
      <c r="M105" s="82">
        <f>L104+M104</f>
        <v>1843</v>
      </c>
      <c r="N105" s="41">
        <f>SUM(N93:N103)</f>
        <v>1843</v>
      </c>
      <c r="O105" s="71"/>
      <c r="P105" s="64">
        <f>O104+P104</f>
        <v>471</v>
      </c>
      <c r="Q105" s="40">
        <f>SUM(Q93:Q103)</f>
        <v>471</v>
      </c>
    </row>
    <row r="107" spans="1:8" ht="10.5">
      <c r="A107" s="2"/>
      <c r="H107" s="17"/>
    </row>
    <row r="108" ht="11.25" thickBot="1"/>
    <row r="109" spans="1:17" ht="10.5">
      <c r="A109" s="23" t="s">
        <v>5</v>
      </c>
      <c r="B109" s="156" t="s">
        <v>6</v>
      </c>
      <c r="C109" s="156"/>
      <c r="D109" s="156" t="s">
        <v>7</v>
      </c>
      <c r="E109" s="156"/>
      <c r="F109" s="156" t="s">
        <v>8</v>
      </c>
      <c r="G109" s="156"/>
      <c r="H109" s="156" t="s">
        <v>9</v>
      </c>
      <c r="I109" s="156"/>
      <c r="J109" s="156" t="s">
        <v>10</v>
      </c>
      <c r="K109" s="156"/>
      <c r="L109" s="156" t="s">
        <v>11</v>
      </c>
      <c r="M109" s="156"/>
      <c r="N109" s="157"/>
      <c r="O109" s="158" t="s">
        <v>12</v>
      </c>
      <c r="P109" s="156"/>
      <c r="Q109" s="157"/>
    </row>
    <row r="110" spans="1:17" ht="11.25" thickBot="1">
      <c r="A110" s="34" t="s">
        <v>109</v>
      </c>
      <c r="B110" s="41" t="s">
        <v>14</v>
      </c>
      <c r="C110" s="41" t="s">
        <v>15</v>
      </c>
      <c r="D110" s="41" t="s">
        <v>14</v>
      </c>
      <c r="E110" s="41" t="s">
        <v>15</v>
      </c>
      <c r="F110" s="41" t="s">
        <v>14</v>
      </c>
      <c r="G110" s="41" t="s">
        <v>15</v>
      </c>
      <c r="H110" s="41" t="s">
        <v>14</v>
      </c>
      <c r="I110" s="41" t="s">
        <v>15</v>
      </c>
      <c r="J110" s="41" t="s">
        <v>14</v>
      </c>
      <c r="K110" s="41" t="s">
        <v>15</v>
      </c>
      <c r="L110" s="41" t="s">
        <v>14</v>
      </c>
      <c r="M110" s="41" t="s">
        <v>15</v>
      </c>
      <c r="N110" s="40" t="s">
        <v>16</v>
      </c>
      <c r="O110" s="54" t="s">
        <v>14</v>
      </c>
      <c r="P110" s="41" t="s">
        <v>15</v>
      </c>
      <c r="Q110" s="40" t="s">
        <v>16</v>
      </c>
    </row>
    <row r="111" spans="1:17" ht="10.5">
      <c r="A111" s="45" t="s">
        <v>110</v>
      </c>
      <c r="B111" s="46"/>
      <c r="C111" s="100"/>
      <c r="D111" s="100"/>
      <c r="E111" s="100"/>
      <c r="F111" s="100"/>
      <c r="G111" s="100"/>
      <c r="H111" s="100"/>
      <c r="I111" s="140"/>
      <c r="J111" s="55">
        <v>28</v>
      </c>
      <c r="K111" s="55">
        <v>6</v>
      </c>
      <c r="L111" s="55">
        <f aca="true" t="shared" si="19" ref="L111:M113">B111+D111+F111+H111+J111</f>
        <v>28</v>
      </c>
      <c r="M111" s="55">
        <f t="shared" si="19"/>
        <v>6</v>
      </c>
      <c r="N111" s="51">
        <f>L111+M111</f>
        <v>34</v>
      </c>
      <c r="O111" s="65"/>
      <c r="P111" s="56" t="s">
        <v>18</v>
      </c>
      <c r="Q111" s="42"/>
    </row>
    <row r="112" spans="1:17" ht="10.5">
      <c r="A112" s="27" t="s">
        <v>111</v>
      </c>
      <c r="B112" s="16">
        <v>110</v>
      </c>
      <c r="C112" s="16">
        <v>23</v>
      </c>
      <c r="D112" s="16">
        <v>22</v>
      </c>
      <c r="E112" s="16">
        <v>8</v>
      </c>
      <c r="F112" s="16">
        <v>3</v>
      </c>
      <c r="G112" s="16">
        <v>5</v>
      </c>
      <c r="H112" s="16">
        <v>4</v>
      </c>
      <c r="I112" s="7"/>
      <c r="J112" s="8"/>
      <c r="K112" s="141"/>
      <c r="L112" s="14">
        <f>B112+D112+F112+H112+J112</f>
        <v>139</v>
      </c>
      <c r="M112" s="16">
        <f>C112+E112+G112+I112+K112</f>
        <v>36</v>
      </c>
      <c r="N112" s="32">
        <f>L112+M112</f>
        <v>175</v>
      </c>
      <c r="O112" s="66"/>
      <c r="P112" s="57" t="s">
        <v>18</v>
      </c>
      <c r="Q112" s="28"/>
    </row>
    <row r="113" spans="1:17" ht="10.5">
      <c r="A113" s="27" t="s">
        <v>112</v>
      </c>
      <c r="B113" s="58">
        <v>77</v>
      </c>
      <c r="C113" s="58">
        <v>11</v>
      </c>
      <c r="D113" s="58">
        <v>59</v>
      </c>
      <c r="E113" s="58">
        <v>12</v>
      </c>
      <c r="F113" s="58">
        <v>43</v>
      </c>
      <c r="G113" s="58">
        <v>4</v>
      </c>
      <c r="H113" s="58">
        <v>63</v>
      </c>
      <c r="I113" s="8">
        <v>9</v>
      </c>
      <c r="J113" s="139"/>
      <c r="K113" s="143"/>
      <c r="L113" s="141">
        <f t="shared" si="19"/>
        <v>242</v>
      </c>
      <c r="M113" s="58">
        <f t="shared" si="19"/>
        <v>36</v>
      </c>
      <c r="N113" s="94">
        <f>L113+M113</f>
        <v>278</v>
      </c>
      <c r="O113" s="97"/>
      <c r="P113" s="9" t="s">
        <v>113</v>
      </c>
      <c r="Q113" s="28"/>
    </row>
    <row r="114" spans="1:17" ht="10.5">
      <c r="A114" s="29" t="s">
        <v>114</v>
      </c>
      <c r="B114" s="8"/>
      <c r="C114" s="11"/>
      <c r="D114" s="73" t="s">
        <v>24</v>
      </c>
      <c r="E114" s="11"/>
      <c r="F114" s="11"/>
      <c r="G114" s="11"/>
      <c r="H114" s="11"/>
      <c r="I114" s="11"/>
      <c r="J114" s="139"/>
      <c r="K114" s="143"/>
      <c r="L114" s="11"/>
      <c r="M114" s="11"/>
      <c r="N114" s="132"/>
      <c r="O114" s="67">
        <v>33</v>
      </c>
      <c r="P114" s="16">
        <v>10</v>
      </c>
      <c r="Q114" s="32">
        <f>O114+P114</f>
        <v>43</v>
      </c>
    </row>
    <row r="115" spans="1:17" ht="10.5">
      <c r="A115" s="29" t="s">
        <v>115</v>
      </c>
      <c r="B115" s="7"/>
      <c r="C115" s="74"/>
      <c r="D115" s="57" t="s">
        <v>24</v>
      </c>
      <c r="E115" s="9"/>
      <c r="F115" s="9"/>
      <c r="G115" s="9"/>
      <c r="H115" s="9"/>
      <c r="I115" s="9"/>
      <c r="J115" s="139"/>
      <c r="K115" s="143"/>
      <c r="L115" s="9"/>
      <c r="M115" s="9"/>
      <c r="N115" s="28"/>
      <c r="O115" s="67">
        <v>37</v>
      </c>
      <c r="P115" s="16">
        <v>7</v>
      </c>
      <c r="Q115" s="32">
        <f>O115+P115</f>
        <v>44</v>
      </c>
    </row>
    <row r="116" spans="1:17" ht="10.5">
      <c r="A116" s="27" t="s">
        <v>116</v>
      </c>
      <c r="B116" s="15">
        <v>22</v>
      </c>
      <c r="C116" s="15">
        <v>1</v>
      </c>
      <c r="D116" s="15">
        <v>33</v>
      </c>
      <c r="E116" s="15">
        <v>3</v>
      </c>
      <c r="F116" s="15">
        <v>25</v>
      </c>
      <c r="G116" s="15">
        <v>1</v>
      </c>
      <c r="H116" s="15">
        <v>26</v>
      </c>
      <c r="I116" s="10">
        <v>1</v>
      </c>
      <c r="J116" s="139"/>
      <c r="K116" s="143"/>
      <c r="L116" s="142">
        <f aca="true" t="shared" si="20" ref="L116:M118">B116+D116+F116+H116+J116</f>
        <v>106</v>
      </c>
      <c r="M116" s="15">
        <f t="shared" si="20"/>
        <v>6</v>
      </c>
      <c r="N116" s="30">
        <f>L116+M116</f>
        <v>112</v>
      </c>
      <c r="O116" s="97"/>
      <c r="P116" s="9" t="s">
        <v>117</v>
      </c>
      <c r="Q116" s="28"/>
    </row>
    <row r="117" spans="1:17" ht="10.5">
      <c r="A117" s="27" t="s">
        <v>118</v>
      </c>
      <c r="B117" s="16"/>
      <c r="C117" s="16"/>
      <c r="D117" s="16"/>
      <c r="E117" s="16"/>
      <c r="F117" s="16">
        <v>1</v>
      </c>
      <c r="G117" s="16"/>
      <c r="H117" s="16">
        <v>3</v>
      </c>
      <c r="I117" s="7"/>
      <c r="J117" s="139"/>
      <c r="K117" s="143"/>
      <c r="L117" s="14">
        <f t="shared" si="20"/>
        <v>4</v>
      </c>
      <c r="M117" s="16">
        <f t="shared" si="20"/>
        <v>0</v>
      </c>
      <c r="N117" s="32">
        <f>L117+M117</f>
        <v>4</v>
      </c>
      <c r="O117" s="97"/>
      <c r="P117" s="9" t="s">
        <v>119</v>
      </c>
      <c r="Q117" s="28"/>
    </row>
    <row r="118" spans="1:17" ht="10.5">
      <c r="A118" s="119" t="s">
        <v>120</v>
      </c>
      <c r="B118" s="58">
        <v>37</v>
      </c>
      <c r="C118" s="58">
        <v>31</v>
      </c>
      <c r="D118" s="58">
        <v>41</v>
      </c>
      <c r="E118" s="58">
        <v>31</v>
      </c>
      <c r="F118" s="58">
        <v>51</v>
      </c>
      <c r="G118" s="58">
        <v>30</v>
      </c>
      <c r="H118" s="58">
        <v>74</v>
      </c>
      <c r="I118" s="8">
        <v>47</v>
      </c>
      <c r="J118" s="139"/>
      <c r="K118" s="143"/>
      <c r="L118" s="141">
        <f t="shared" si="20"/>
        <v>203</v>
      </c>
      <c r="M118" s="58">
        <f t="shared" si="20"/>
        <v>139</v>
      </c>
      <c r="N118" s="94">
        <f>L118+M118</f>
        <v>342</v>
      </c>
      <c r="O118" s="67">
        <v>36</v>
      </c>
      <c r="P118" s="16">
        <v>15</v>
      </c>
      <c r="Q118" s="32">
        <f>O118+P118</f>
        <v>51</v>
      </c>
    </row>
    <row r="119" spans="1:17" ht="10.5">
      <c r="A119" s="29" t="s">
        <v>121</v>
      </c>
      <c r="B119" s="9"/>
      <c r="C119" s="74"/>
      <c r="D119" s="57" t="s">
        <v>24</v>
      </c>
      <c r="E119" s="9"/>
      <c r="F119" s="9"/>
      <c r="G119" s="9"/>
      <c r="H119" s="9"/>
      <c r="I119" s="9"/>
      <c r="J119" s="139"/>
      <c r="K119" s="143"/>
      <c r="L119" s="9"/>
      <c r="M119" s="9"/>
      <c r="N119" s="28"/>
      <c r="O119" s="67">
        <v>90</v>
      </c>
      <c r="P119" s="16">
        <v>17</v>
      </c>
      <c r="Q119" s="32">
        <f>O119+P119</f>
        <v>107</v>
      </c>
    </row>
    <row r="120" spans="1:17" ht="10.5">
      <c r="A120" s="39" t="s">
        <v>122</v>
      </c>
      <c r="B120" s="15">
        <v>33</v>
      </c>
      <c r="C120" s="15">
        <v>17</v>
      </c>
      <c r="D120" s="15">
        <v>54</v>
      </c>
      <c r="E120" s="15">
        <v>12</v>
      </c>
      <c r="F120" s="15">
        <v>75</v>
      </c>
      <c r="G120" s="15">
        <v>15</v>
      </c>
      <c r="H120" s="15">
        <v>112</v>
      </c>
      <c r="I120" s="10">
        <v>37</v>
      </c>
      <c r="J120" s="139"/>
      <c r="K120" s="143"/>
      <c r="L120" s="142">
        <f aca="true" t="shared" si="21" ref="L120:M123">B120+D120+F120+H120+J120</f>
        <v>274</v>
      </c>
      <c r="M120" s="15">
        <f t="shared" si="21"/>
        <v>81</v>
      </c>
      <c r="N120" s="30">
        <f>L120+M120</f>
        <v>355</v>
      </c>
      <c r="O120" s="97"/>
      <c r="P120" s="9" t="s">
        <v>123</v>
      </c>
      <c r="Q120" s="28"/>
    </row>
    <row r="121" spans="1:17" ht="10.5">
      <c r="A121" s="27" t="s">
        <v>124</v>
      </c>
      <c r="B121" s="16">
        <v>229</v>
      </c>
      <c r="C121" s="16">
        <v>21</v>
      </c>
      <c r="D121" s="16">
        <v>155</v>
      </c>
      <c r="E121" s="16">
        <v>18</v>
      </c>
      <c r="F121" s="16">
        <v>148</v>
      </c>
      <c r="G121" s="16">
        <v>22</v>
      </c>
      <c r="H121" s="16">
        <v>188</v>
      </c>
      <c r="I121" s="7">
        <v>20</v>
      </c>
      <c r="J121" s="139"/>
      <c r="K121" s="143"/>
      <c r="L121" s="14">
        <f t="shared" si="21"/>
        <v>720</v>
      </c>
      <c r="M121" s="16">
        <f t="shared" si="21"/>
        <v>81</v>
      </c>
      <c r="N121" s="32">
        <f>L121+M121</f>
        <v>801</v>
      </c>
      <c r="O121" s="97"/>
      <c r="P121" s="9" t="s">
        <v>125</v>
      </c>
      <c r="Q121" s="28"/>
    </row>
    <row r="122" spans="1:17" ht="10.5">
      <c r="A122" s="27" t="s">
        <v>126</v>
      </c>
      <c r="B122" s="16">
        <v>33</v>
      </c>
      <c r="C122" s="16">
        <v>3</v>
      </c>
      <c r="D122" s="16">
        <v>67</v>
      </c>
      <c r="E122" s="16">
        <v>4</v>
      </c>
      <c r="F122" s="16">
        <v>88</v>
      </c>
      <c r="G122" s="16">
        <v>9</v>
      </c>
      <c r="H122" s="16">
        <v>93</v>
      </c>
      <c r="I122" s="7">
        <v>15</v>
      </c>
      <c r="J122" s="139"/>
      <c r="K122" s="143"/>
      <c r="L122" s="14">
        <f t="shared" si="21"/>
        <v>281</v>
      </c>
      <c r="M122" s="16">
        <f t="shared" si="21"/>
        <v>31</v>
      </c>
      <c r="N122" s="32">
        <f>L122+M122</f>
        <v>312</v>
      </c>
      <c r="O122" s="97"/>
      <c r="P122" s="9" t="s">
        <v>123</v>
      </c>
      <c r="Q122" s="28"/>
    </row>
    <row r="123" spans="1:17" ht="10.5">
      <c r="A123" s="119" t="s">
        <v>127</v>
      </c>
      <c r="B123" s="58">
        <v>75</v>
      </c>
      <c r="C123" s="58">
        <v>3</v>
      </c>
      <c r="D123" s="58">
        <v>78</v>
      </c>
      <c r="E123" s="58">
        <v>4</v>
      </c>
      <c r="F123" s="58">
        <v>98</v>
      </c>
      <c r="G123" s="58">
        <v>10</v>
      </c>
      <c r="H123" s="58">
        <v>182</v>
      </c>
      <c r="I123" s="8">
        <v>14</v>
      </c>
      <c r="J123" s="139"/>
      <c r="K123" s="143"/>
      <c r="L123" s="141">
        <f t="shared" si="21"/>
        <v>433</v>
      </c>
      <c r="M123" s="58">
        <f t="shared" si="21"/>
        <v>31</v>
      </c>
      <c r="N123" s="94">
        <f>L123+M123</f>
        <v>464</v>
      </c>
      <c r="O123" s="97"/>
      <c r="P123" s="9" t="s">
        <v>125</v>
      </c>
      <c r="Q123" s="28"/>
    </row>
    <row r="124" spans="1:17" ht="10.5">
      <c r="A124" s="29" t="s">
        <v>128</v>
      </c>
      <c r="B124" s="9"/>
      <c r="C124" s="74"/>
      <c r="D124" s="57" t="s">
        <v>24</v>
      </c>
      <c r="E124" s="9"/>
      <c r="F124" s="9"/>
      <c r="G124" s="9"/>
      <c r="H124" s="9"/>
      <c r="I124" s="9"/>
      <c r="J124" s="139"/>
      <c r="K124" s="143"/>
      <c r="L124" s="9"/>
      <c r="M124" s="9"/>
      <c r="N124" s="28"/>
      <c r="O124" s="67">
        <v>202</v>
      </c>
      <c r="P124" s="16">
        <v>49</v>
      </c>
      <c r="Q124" s="32">
        <f>O124+P124</f>
        <v>251</v>
      </c>
    </row>
    <row r="125" spans="1:17" ht="10.5">
      <c r="A125" s="39" t="s">
        <v>129</v>
      </c>
      <c r="B125" s="15"/>
      <c r="C125" s="15"/>
      <c r="D125" s="15">
        <v>1</v>
      </c>
      <c r="E125" s="15"/>
      <c r="F125" s="15"/>
      <c r="G125" s="15"/>
      <c r="H125" s="15">
        <v>4</v>
      </c>
      <c r="I125" s="10">
        <v>1</v>
      </c>
      <c r="J125" s="139"/>
      <c r="K125" s="143"/>
      <c r="L125" s="142">
        <f>B125+D125+F125+H125+J125</f>
        <v>5</v>
      </c>
      <c r="M125" s="15">
        <f>C125+E125+G125+I125+K125</f>
        <v>1</v>
      </c>
      <c r="N125" s="30">
        <f>L125+M125</f>
        <v>6</v>
      </c>
      <c r="O125" s="66"/>
      <c r="P125" s="57" t="s">
        <v>18</v>
      </c>
      <c r="Q125" s="28"/>
    </row>
    <row r="126" spans="1:17" ht="10.5">
      <c r="A126" s="119" t="s">
        <v>130</v>
      </c>
      <c r="B126" s="58"/>
      <c r="C126" s="58"/>
      <c r="D126" s="58">
        <v>2</v>
      </c>
      <c r="E126" s="58">
        <v>2</v>
      </c>
      <c r="F126" s="58">
        <v>1</v>
      </c>
      <c r="G126" s="58">
        <v>3</v>
      </c>
      <c r="H126" s="58">
        <v>5</v>
      </c>
      <c r="I126" s="8">
        <v>4</v>
      </c>
      <c r="J126" s="139"/>
      <c r="K126" s="143"/>
      <c r="L126" s="141">
        <f>B126+D126+F126+H126+J126</f>
        <v>8</v>
      </c>
      <c r="M126" s="58">
        <f>C126+E126+G126+I126+K126</f>
        <v>9</v>
      </c>
      <c r="N126" s="94">
        <f>L126+M126</f>
        <v>17</v>
      </c>
      <c r="O126" s="66"/>
      <c r="P126" s="57" t="s">
        <v>18</v>
      </c>
      <c r="Q126" s="28"/>
    </row>
    <row r="127" spans="1:17" ht="10.5">
      <c r="A127" s="29" t="s">
        <v>131</v>
      </c>
      <c r="B127" s="9"/>
      <c r="C127" s="74"/>
      <c r="D127" s="57" t="s">
        <v>24</v>
      </c>
      <c r="E127" s="9"/>
      <c r="F127" s="9"/>
      <c r="G127" s="9"/>
      <c r="H127" s="9"/>
      <c r="I127" s="9"/>
      <c r="J127" s="139"/>
      <c r="K127" s="143"/>
      <c r="L127" s="9"/>
      <c r="M127" s="9"/>
      <c r="N127" s="28"/>
      <c r="O127" s="67">
        <v>61</v>
      </c>
      <c r="P127" s="16">
        <v>9</v>
      </c>
      <c r="Q127" s="32">
        <f>O127+P127</f>
        <v>70</v>
      </c>
    </row>
    <row r="128" spans="1:17" ht="10.5">
      <c r="A128" s="39" t="s">
        <v>132</v>
      </c>
      <c r="B128" s="15">
        <v>22</v>
      </c>
      <c r="C128" s="15">
        <v>11</v>
      </c>
      <c r="D128" s="15">
        <v>29</v>
      </c>
      <c r="E128" s="15">
        <v>19</v>
      </c>
      <c r="F128" s="15">
        <v>35</v>
      </c>
      <c r="G128" s="15">
        <v>22</v>
      </c>
      <c r="H128" s="15">
        <v>59</v>
      </c>
      <c r="I128" s="10">
        <v>30</v>
      </c>
      <c r="J128" s="139"/>
      <c r="K128" s="143"/>
      <c r="L128" s="142">
        <f>B128+D128+F128+H128+J128</f>
        <v>145</v>
      </c>
      <c r="M128" s="15">
        <f>C128+E128+G128+I128+K128</f>
        <v>82</v>
      </c>
      <c r="N128" s="30">
        <f>L128+M128</f>
        <v>227</v>
      </c>
      <c r="O128" s="97"/>
      <c r="P128" s="9" t="s">
        <v>133</v>
      </c>
      <c r="Q128" s="28"/>
    </row>
    <row r="129" spans="1:17" ht="10.5">
      <c r="A129" s="119" t="s">
        <v>134</v>
      </c>
      <c r="B129" s="58">
        <v>7</v>
      </c>
      <c r="C129" s="58">
        <v>5</v>
      </c>
      <c r="D129" s="58">
        <v>16</v>
      </c>
      <c r="E129" s="58">
        <v>5</v>
      </c>
      <c r="F129" s="58">
        <v>14</v>
      </c>
      <c r="G129" s="58">
        <v>9</v>
      </c>
      <c r="H129" s="58">
        <v>16</v>
      </c>
      <c r="I129" s="8">
        <v>4</v>
      </c>
      <c r="J129" s="139"/>
      <c r="K129" s="143"/>
      <c r="L129" s="141">
        <f>B129+D129+F129+H129+J129</f>
        <v>53</v>
      </c>
      <c r="M129" s="58">
        <f>C129+E129+G129+I129+K129</f>
        <v>23</v>
      </c>
      <c r="N129" s="94">
        <f>L129+M129</f>
        <v>76</v>
      </c>
      <c r="O129" s="66"/>
      <c r="P129" s="57" t="s">
        <v>18</v>
      </c>
      <c r="Q129" s="28"/>
    </row>
    <row r="130" spans="1:17" ht="10.5">
      <c r="A130" s="29" t="s">
        <v>135</v>
      </c>
      <c r="B130" s="9"/>
      <c r="C130" s="74"/>
      <c r="D130" s="57" t="s">
        <v>24</v>
      </c>
      <c r="E130" s="9"/>
      <c r="F130" s="9"/>
      <c r="G130" s="9"/>
      <c r="H130" s="9"/>
      <c r="I130" s="9"/>
      <c r="J130" s="139"/>
      <c r="K130" s="143"/>
      <c r="L130" s="9"/>
      <c r="M130" s="9"/>
      <c r="N130" s="28"/>
      <c r="O130" s="67">
        <v>51</v>
      </c>
      <c r="P130" s="16">
        <v>18</v>
      </c>
      <c r="Q130" s="32">
        <f>O130+P130</f>
        <v>69</v>
      </c>
    </row>
    <row r="131" spans="1:17" ht="10.5">
      <c r="A131" s="39" t="s">
        <v>136</v>
      </c>
      <c r="B131" s="15">
        <v>157</v>
      </c>
      <c r="C131" s="15">
        <v>17</v>
      </c>
      <c r="D131" s="15">
        <v>178</v>
      </c>
      <c r="E131" s="15">
        <v>29</v>
      </c>
      <c r="F131" s="15">
        <v>193</v>
      </c>
      <c r="G131" s="15">
        <v>24</v>
      </c>
      <c r="H131" s="15">
        <v>251</v>
      </c>
      <c r="I131" s="10">
        <v>20</v>
      </c>
      <c r="J131" s="139"/>
      <c r="K131" s="143"/>
      <c r="L131" s="142">
        <f>B131+D131+F131+H131+J131</f>
        <v>779</v>
      </c>
      <c r="M131" s="15">
        <f>C131+E131+G131+I131+K131</f>
        <v>90</v>
      </c>
      <c r="N131" s="30">
        <f>L131+M131</f>
        <v>869</v>
      </c>
      <c r="O131" s="67">
        <v>84</v>
      </c>
      <c r="P131" s="16">
        <v>13</v>
      </c>
      <c r="Q131" s="32">
        <f>O131+P131</f>
        <v>97</v>
      </c>
    </row>
    <row r="132" spans="1:17" ht="10.5">
      <c r="A132" s="27" t="s">
        <v>137</v>
      </c>
      <c r="B132" s="60"/>
      <c r="C132" s="60"/>
      <c r="D132" s="60"/>
      <c r="E132" s="60"/>
      <c r="F132" s="60"/>
      <c r="G132" s="60"/>
      <c r="H132" s="60"/>
      <c r="I132" s="139"/>
      <c r="J132" s="139"/>
      <c r="K132" s="143"/>
      <c r="L132" s="143"/>
      <c r="M132" s="60"/>
      <c r="N132" s="134"/>
      <c r="O132" s="66"/>
      <c r="P132" s="57" t="s">
        <v>18</v>
      </c>
      <c r="Q132" s="28"/>
    </row>
    <row r="133" spans="1:17" ht="11.25" thickBot="1">
      <c r="A133" s="152" t="s">
        <v>243</v>
      </c>
      <c r="B133" s="144"/>
      <c r="C133" s="49"/>
      <c r="D133" s="61" t="s">
        <v>24</v>
      </c>
      <c r="E133" s="49"/>
      <c r="F133" s="49"/>
      <c r="G133" s="49"/>
      <c r="H133" s="49"/>
      <c r="I133" s="49"/>
      <c r="J133" s="91"/>
      <c r="K133" s="91"/>
      <c r="L133" s="49"/>
      <c r="M133" s="49"/>
      <c r="N133" s="48"/>
      <c r="O133" s="67">
        <f>24+23</f>
        <v>47</v>
      </c>
      <c r="P133" s="16">
        <v>12</v>
      </c>
      <c r="Q133" s="32">
        <f>O133+P133</f>
        <v>59</v>
      </c>
    </row>
    <row r="134" spans="1:17" ht="15.75" customHeight="1">
      <c r="A134" s="45" t="s">
        <v>60</v>
      </c>
      <c r="B134" s="55">
        <f aca="true" t="shared" si="22" ref="B134:M134">SUM(B111:B133)</f>
        <v>802</v>
      </c>
      <c r="C134" s="55">
        <f t="shared" si="22"/>
        <v>143</v>
      </c>
      <c r="D134" s="55">
        <f t="shared" si="22"/>
        <v>735</v>
      </c>
      <c r="E134" s="55">
        <f t="shared" si="22"/>
        <v>147</v>
      </c>
      <c r="F134" s="55">
        <f t="shared" si="22"/>
        <v>775</v>
      </c>
      <c r="G134" s="55">
        <f t="shared" si="22"/>
        <v>154</v>
      </c>
      <c r="H134" s="55">
        <f t="shared" si="22"/>
        <v>1080</v>
      </c>
      <c r="I134" s="55">
        <f t="shared" si="22"/>
        <v>202</v>
      </c>
      <c r="J134" s="55">
        <f t="shared" si="22"/>
        <v>28</v>
      </c>
      <c r="K134" s="55">
        <f t="shared" si="22"/>
        <v>6</v>
      </c>
      <c r="L134" s="55">
        <f t="shared" si="22"/>
        <v>3420</v>
      </c>
      <c r="M134" s="55">
        <f t="shared" si="22"/>
        <v>652</v>
      </c>
      <c r="N134" s="46"/>
      <c r="O134" s="69">
        <f>SUM(O111:O133)</f>
        <v>641</v>
      </c>
      <c r="P134" s="55">
        <f>SUM(P111:P133)</f>
        <v>150</v>
      </c>
      <c r="Q134" s="51"/>
    </row>
    <row r="135" spans="1:17" ht="15.75" customHeight="1" thickBot="1">
      <c r="A135" s="34" t="s">
        <v>138</v>
      </c>
      <c r="B135" s="70"/>
      <c r="C135" s="64">
        <f>B134+C134</f>
        <v>945</v>
      </c>
      <c r="D135" s="70"/>
      <c r="E135" s="64">
        <f>D134+E134</f>
        <v>882</v>
      </c>
      <c r="F135" s="70"/>
      <c r="G135" s="64">
        <f>F134+G134</f>
        <v>929</v>
      </c>
      <c r="H135" s="70"/>
      <c r="I135" s="64">
        <f>H134+I134</f>
        <v>1282</v>
      </c>
      <c r="J135" s="70"/>
      <c r="K135" s="64">
        <f>J134+K134</f>
        <v>34</v>
      </c>
      <c r="L135" s="70"/>
      <c r="M135" s="64">
        <f>L134+M134</f>
        <v>4072</v>
      </c>
      <c r="N135" s="41">
        <f>SUM(N111:N133)</f>
        <v>4072</v>
      </c>
      <c r="O135" s="71"/>
      <c r="P135" s="64">
        <f>O134+P134</f>
        <v>791</v>
      </c>
      <c r="Q135" s="40">
        <f>SUM(Q111:Q133)</f>
        <v>791</v>
      </c>
    </row>
    <row r="136" spans="2:13" ht="10.5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</row>
    <row r="137" spans="1:17" ht="10.5">
      <c r="A137" s="2" t="s">
        <v>0</v>
      </c>
      <c r="H137" s="17" t="s">
        <v>271</v>
      </c>
      <c r="Q137" s="12" t="s">
        <v>108</v>
      </c>
    </row>
    <row r="138" ht="10.5">
      <c r="A138" s="2" t="s">
        <v>3</v>
      </c>
    </row>
    <row r="139" ht="10.5">
      <c r="Q139" s="13"/>
    </row>
    <row r="140" ht="11.25" thickBot="1"/>
    <row r="141" spans="1:17" ht="10.5">
      <c r="A141" s="23" t="s">
        <v>140</v>
      </c>
      <c r="B141" s="156" t="s">
        <v>6</v>
      </c>
      <c r="C141" s="156"/>
      <c r="D141" s="156" t="s">
        <v>7</v>
      </c>
      <c r="E141" s="156"/>
      <c r="F141" s="156" t="s">
        <v>8</v>
      </c>
      <c r="G141" s="156"/>
      <c r="H141" s="156" t="s">
        <v>9</v>
      </c>
      <c r="I141" s="156"/>
      <c r="J141" s="156" t="s">
        <v>10</v>
      </c>
      <c r="K141" s="156"/>
      <c r="L141" s="156" t="s">
        <v>11</v>
      </c>
      <c r="M141" s="156"/>
      <c r="N141" s="157"/>
      <c r="O141" s="158" t="s">
        <v>12</v>
      </c>
      <c r="P141" s="156"/>
      <c r="Q141" s="157"/>
    </row>
    <row r="142" spans="1:17" ht="11.25" thickBot="1">
      <c r="A142" s="26" t="s">
        <v>141</v>
      </c>
      <c r="B142" s="85" t="s">
        <v>14</v>
      </c>
      <c r="C142" s="85" t="s">
        <v>15</v>
      </c>
      <c r="D142" s="85" t="s">
        <v>14</v>
      </c>
      <c r="E142" s="85" t="s">
        <v>15</v>
      </c>
      <c r="F142" s="85" t="s">
        <v>14</v>
      </c>
      <c r="G142" s="85" t="s">
        <v>15</v>
      </c>
      <c r="H142" s="85" t="s">
        <v>14</v>
      </c>
      <c r="I142" s="85" t="s">
        <v>15</v>
      </c>
      <c r="J142" s="85" t="s">
        <v>14</v>
      </c>
      <c r="K142" s="85" t="s">
        <v>15</v>
      </c>
      <c r="L142" s="85" t="s">
        <v>14</v>
      </c>
      <c r="M142" s="85" t="s">
        <v>15</v>
      </c>
      <c r="N142" s="86" t="s">
        <v>16</v>
      </c>
      <c r="O142" s="54" t="s">
        <v>14</v>
      </c>
      <c r="P142" s="41" t="s">
        <v>15</v>
      </c>
      <c r="Q142" s="40" t="s">
        <v>16</v>
      </c>
    </row>
    <row r="143" spans="1:17" ht="22.5" customHeight="1">
      <c r="A143" s="125" t="s">
        <v>142</v>
      </c>
      <c r="B143" s="46"/>
      <c r="C143" s="100"/>
      <c r="D143" s="100"/>
      <c r="E143" s="100"/>
      <c r="F143" s="100"/>
      <c r="G143" s="100"/>
      <c r="H143" s="100"/>
      <c r="I143" s="140"/>
      <c r="J143" s="55">
        <v>4</v>
      </c>
      <c r="K143" s="55">
        <v>11</v>
      </c>
      <c r="L143" s="55">
        <f aca="true" t="shared" si="23" ref="L143:M149">B143+D143+F143+H143+J143</f>
        <v>4</v>
      </c>
      <c r="M143" s="55">
        <f t="shared" si="23"/>
        <v>11</v>
      </c>
      <c r="N143" s="51">
        <f aca="true" t="shared" si="24" ref="N143:N149">L143+M143</f>
        <v>15</v>
      </c>
      <c r="O143" s="83"/>
      <c r="P143" s="84" t="s">
        <v>18</v>
      </c>
      <c r="Q143" s="25"/>
    </row>
    <row r="144" spans="1:17" ht="22.5" customHeight="1">
      <c r="A144" s="126" t="s">
        <v>143</v>
      </c>
      <c r="B144" s="16"/>
      <c r="C144" s="16">
        <v>6</v>
      </c>
      <c r="D144" s="16"/>
      <c r="E144" s="16">
        <v>1</v>
      </c>
      <c r="F144" s="16"/>
      <c r="G144" s="16">
        <v>1</v>
      </c>
      <c r="H144" s="16">
        <v>1</v>
      </c>
      <c r="I144" s="7"/>
      <c r="J144" s="8"/>
      <c r="K144" s="141"/>
      <c r="L144" s="14">
        <f t="shared" si="23"/>
        <v>1</v>
      </c>
      <c r="M144" s="16">
        <f t="shared" si="23"/>
        <v>8</v>
      </c>
      <c r="N144" s="32">
        <f t="shared" si="24"/>
        <v>9</v>
      </c>
      <c r="O144" s="67"/>
      <c r="P144" s="72">
        <v>9</v>
      </c>
      <c r="Q144" s="32">
        <f>O144+P144</f>
        <v>9</v>
      </c>
    </row>
    <row r="145" spans="1:17" ht="22.5" customHeight="1">
      <c r="A145" s="126" t="s">
        <v>144</v>
      </c>
      <c r="B145" s="16">
        <v>1</v>
      </c>
      <c r="C145" s="16">
        <v>65</v>
      </c>
      <c r="D145" s="16">
        <v>1</v>
      </c>
      <c r="E145" s="16">
        <v>79</v>
      </c>
      <c r="F145" s="16">
        <v>6</v>
      </c>
      <c r="G145" s="16">
        <v>72</v>
      </c>
      <c r="H145" s="16">
        <v>3</v>
      </c>
      <c r="I145" s="7">
        <v>61</v>
      </c>
      <c r="J145" s="139"/>
      <c r="K145" s="143"/>
      <c r="L145" s="14">
        <f t="shared" si="23"/>
        <v>11</v>
      </c>
      <c r="M145" s="16">
        <f t="shared" si="23"/>
        <v>277</v>
      </c>
      <c r="N145" s="32">
        <f t="shared" si="24"/>
        <v>288</v>
      </c>
      <c r="O145" s="90"/>
      <c r="P145" s="75" t="s">
        <v>18</v>
      </c>
      <c r="Q145" s="87"/>
    </row>
    <row r="146" spans="1:17" ht="22.5" customHeight="1">
      <c r="A146" s="126" t="s">
        <v>145</v>
      </c>
      <c r="B146" s="16"/>
      <c r="C146" s="16">
        <v>19</v>
      </c>
      <c r="D146" s="16">
        <v>3</v>
      </c>
      <c r="E146" s="16">
        <v>43</v>
      </c>
      <c r="F146" s="16">
        <v>7</v>
      </c>
      <c r="G146" s="16">
        <v>77</v>
      </c>
      <c r="H146" s="16">
        <v>9</v>
      </c>
      <c r="I146" s="7">
        <v>110</v>
      </c>
      <c r="J146" s="139"/>
      <c r="K146" s="143"/>
      <c r="L146" s="14">
        <f t="shared" si="23"/>
        <v>19</v>
      </c>
      <c r="M146" s="16">
        <f t="shared" si="23"/>
        <v>249</v>
      </c>
      <c r="N146" s="32">
        <f t="shared" si="24"/>
        <v>268</v>
      </c>
      <c r="O146" s="90"/>
      <c r="P146" s="75" t="s">
        <v>18</v>
      </c>
      <c r="Q146" s="87"/>
    </row>
    <row r="147" spans="1:17" ht="22.5" customHeight="1">
      <c r="A147" s="126" t="s">
        <v>146</v>
      </c>
      <c r="B147" s="16"/>
      <c r="C147" s="16">
        <v>23</v>
      </c>
      <c r="D147" s="16">
        <v>1</v>
      </c>
      <c r="E147" s="16">
        <v>15</v>
      </c>
      <c r="F147" s="16">
        <v>2</v>
      </c>
      <c r="G147" s="16">
        <v>27</v>
      </c>
      <c r="H147" s="16">
        <v>4</v>
      </c>
      <c r="I147" s="7">
        <v>55</v>
      </c>
      <c r="J147" s="139"/>
      <c r="K147" s="143"/>
      <c r="L147" s="14">
        <f t="shared" si="23"/>
        <v>7</v>
      </c>
      <c r="M147" s="16">
        <f t="shared" si="23"/>
        <v>120</v>
      </c>
      <c r="N147" s="32">
        <f t="shared" si="24"/>
        <v>127</v>
      </c>
      <c r="O147" s="90"/>
      <c r="P147" s="75" t="s">
        <v>18</v>
      </c>
      <c r="Q147" s="87"/>
    </row>
    <row r="148" spans="1:17" ht="22.5" customHeight="1">
      <c r="A148" s="126" t="s">
        <v>147</v>
      </c>
      <c r="B148" s="16"/>
      <c r="C148" s="16">
        <v>10</v>
      </c>
      <c r="D148" s="16"/>
      <c r="E148" s="16">
        <v>14</v>
      </c>
      <c r="F148" s="16"/>
      <c r="G148" s="16">
        <v>15</v>
      </c>
      <c r="H148" s="16">
        <v>1</v>
      </c>
      <c r="I148" s="7">
        <v>33</v>
      </c>
      <c r="J148" s="139"/>
      <c r="K148" s="143"/>
      <c r="L148" s="14">
        <f t="shared" si="23"/>
        <v>1</v>
      </c>
      <c r="M148" s="16">
        <f t="shared" si="23"/>
        <v>72</v>
      </c>
      <c r="N148" s="32">
        <f t="shared" si="24"/>
        <v>73</v>
      </c>
      <c r="O148" s="90"/>
      <c r="P148" s="75" t="s">
        <v>18</v>
      </c>
      <c r="Q148" s="87"/>
    </row>
    <row r="149" spans="1:17" ht="22.5" customHeight="1">
      <c r="A149" s="127" t="s">
        <v>148</v>
      </c>
      <c r="B149" s="58"/>
      <c r="C149" s="58">
        <v>6</v>
      </c>
      <c r="D149" s="58"/>
      <c r="E149" s="58">
        <v>12</v>
      </c>
      <c r="F149" s="58"/>
      <c r="G149" s="58">
        <v>6</v>
      </c>
      <c r="H149" s="58">
        <v>1</v>
      </c>
      <c r="I149" s="8">
        <v>21</v>
      </c>
      <c r="J149" s="139"/>
      <c r="K149" s="143"/>
      <c r="L149" s="141">
        <f t="shared" si="23"/>
        <v>1</v>
      </c>
      <c r="M149" s="58">
        <f t="shared" si="23"/>
        <v>45</v>
      </c>
      <c r="N149" s="94">
        <f t="shared" si="24"/>
        <v>46</v>
      </c>
      <c r="O149" s="90"/>
      <c r="P149" s="75" t="s">
        <v>18</v>
      </c>
      <c r="Q149" s="87"/>
    </row>
    <row r="150" spans="1:17" ht="22.5" customHeight="1">
      <c r="A150" s="128" t="s">
        <v>149</v>
      </c>
      <c r="B150" s="9"/>
      <c r="C150" s="9"/>
      <c r="D150" s="57"/>
      <c r="E150" s="9"/>
      <c r="F150" s="9" t="s">
        <v>24</v>
      </c>
      <c r="G150" s="9"/>
      <c r="H150" s="9"/>
      <c r="I150" s="9"/>
      <c r="J150" s="139"/>
      <c r="K150" s="143"/>
      <c r="L150" s="9"/>
      <c r="M150" s="9"/>
      <c r="N150" s="28"/>
      <c r="O150" s="67">
        <v>1</v>
      </c>
      <c r="P150" s="16">
        <v>17</v>
      </c>
      <c r="Q150" s="32">
        <f>O150+P150</f>
        <v>18</v>
      </c>
    </row>
    <row r="151" spans="1:17" ht="22.5" customHeight="1">
      <c r="A151" s="129" t="s">
        <v>150</v>
      </c>
      <c r="B151" s="15"/>
      <c r="C151" s="15">
        <v>2</v>
      </c>
      <c r="D151" s="15">
        <v>1</v>
      </c>
      <c r="E151" s="15">
        <v>1</v>
      </c>
      <c r="F151" s="15">
        <v>1</v>
      </c>
      <c r="G151" s="15">
        <v>5</v>
      </c>
      <c r="H151" s="15">
        <v>3</v>
      </c>
      <c r="I151" s="10">
        <v>11</v>
      </c>
      <c r="J151" s="139"/>
      <c r="K151" s="143"/>
      <c r="L151" s="142">
        <f aca="true" t="shared" si="25" ref="L151:M153">B151+D151+F151+H151+J151</f>
        <v>5</v>
      </c>
      <c r="M151" s="15">
        <f t="shared" si="25"/>
        <v>19</v>
      </c>
      <c r="N151" s="30">
        <f>L151+M151</f>
        <v>24</v>
      </c>
      <c r="O151" s="90"/>
      <c r="P151" s="75" t="s">
        <v>18</v>
      </c>
      <c r="Q151" s="87"/>
    </row>
    <row r="152" spans="1:17" ht="22.5" customHeight="1">
      <c r="A152" s="126" t="s">
        <v>151</v>
      </c>
      <c r="B152" s="16">
        <v>1</v>
      </c>
      <c r="C152" s="16">
        <v>5</v>
      </c>
      <c r="D152" s="16"/>
      <c r="E152" s="16">
        <v>6</v>
      </c>
      <c r="F152" s="16">
        <v>2</v>
      </c>
      <c r="G152" s="16">
        <v>11</v>
      </c>
      <c r="H152" s="16">
        <v>3</v>
      </c>
      <c r="I152" s="7">
        <v>17</v>
      </c>
      <c r="J152" s="139"/>
      <c r="K152" s="143"/>
      <c r="L152" s="14">
        <f t="shared" si="25"/>
        <v>6</v>
      </c>
      <c r="M152" s="16">
        <f t="shared" si="25"/>
        <v>39</v>
      </c>
      <c r="N152" s="32">
        <f>L152+M152</f>
        <v>45</v>
      </c>
      <c r="O152" s="90"/>
      <c r="P152" s="75" t="s">
        <v>18</v>
      </c>
      <c r="Q152" s="87"/>
    </row>
    <row r="153" spans="1:17" ht="22.5" customHeight="1">
      <c r="A153" s="126" t="s">
        <v>152</v>
      </c>
      <c r="B153" s="16"/>
      <c r="C153" s="16"/>
      <c r="D153" s="16"/>
      <c r="E153" s="16"/>
      <c r="F153" s="16"/>
      <c r="G153" s="16"/>
      <c r="H153" s="16"/>
      <c r="I153" s="7">
        <v>1</v>
      </c>
      <c r="J153" s="139"/>
      <c r="K153" s="143"/>
      <c r="L153" s="14">
        <f t="shared" si="25"/>
        <v>0</v>
      </c>
      <c r="M153" s="16">
        <f t="shared" si="25"/>
        <v>1</v>
      </c>
      <c r="N153" s="32">
        <f>L153+M153</f>
        <v>1</v>
      </c>
      <c r="O153" s="67">
        <v>5</v>
      </c>
      <c r="P153" s="16">
        <v>22</v>
      </c>
      <c r="Q153" s="32">
        <f>O153+P153</f>
        <v>27</v>
      </c>
    </row>
    <row r="154" spans="1:17" ht="22.5" customHeight="1">
      <c r="A154" s="126" t="s">
        <v>153</v>
      </c>
      <c r="B154" s="16">
        <v>12</v>
      </c>
      <c r="C154" s="16">
        <v>12</v>
      </c>
      <c r="D154" s="16">
        <v>12</v>
      </c>
      <c r="E154" s="16">
        <v>23</v>
      </c>
      <c r="F154" s="16">
        <v>16</v>
      </c>
      <c r="G154" s="16">
        <v>26</v>
      </c>
      <c r="H154" s="16">
        <v>32</v>
      </c>
      <c r="I154" s="7">
        <v>40</v>
      </c>
      <c r="J154" s="139"/>
      <c r="K154" s="143"/>
      <c r="L154" s="14">
        <f aca="true" t="shared" si="26" ref="L154:M159">B154+D154+F154+H154+J154</f>
        <v>72</v>
      </c>
      <c r="M154" s="16">
        <f t="shared" si="26"/>
        <v>101</v>
      </c>
      <c r="N154" s="32">
        <f aca="true" t="shared" si="27" ref="N154:N159">L154+M154</f>
        <v>173</v>
      </c>
      <c r="O154" s="95">
        <v>10</v>
      </c>
      <c r="P154" s="15">
        <v>9</v>
      </c>
      <c r="Q154" s="30">
        <f>O154+P154</f>
        <v>19</v>
      </c>
    </row>
    <row r="155" spans="1:17" ht="22.5" customHeight="1">
      <c r="A155" s="126" t="s">
        <v>154</v>
      </c>
      <c r="B155" s="16"/>
      <c r="C155" s="16">
        <v>1</v>
      </c>
      <c r="D155" s="16"/>
      <c r="E155" s="16"/>
      <c r="F155" s="16"/>
      <c r="G155" s="16">
        <v>1</v>
      </c>
      <c r="H155" s="16"/>
      <c r="I155" s="7">
        <v>7</v>
      </c>
      <c r="J155" s="139"/>
      <c r="K155" s="143"/>
      <c r="L155" s="14">
        <f t="shared" si="26"/>
        <v>0</v>
      </c>
      <c r="M155" s="16">
        <f t="shared" si="26"/>
        <v>9</v>
      </c>
      <c r="N155" s="32">
        <f t="shared" si="27"/>
        <v>9</v>
      </c>
      <c r="O155" s="90"/>
      <c r="P155" s="75" t="s">
        <v>18</v>
      </c>
      <c r="Q155" s="87"/>
    </row>
    <row r="156" spans="1:17" ht="22.5" customHeight="1">
      <c r="A156" s="126" t="s">
        <v>155</v>
      </c>
      <c r="B156" s="16"/>
      <c r="C156" s="16"/>
      <c r="D156" s="16"/>
      <c r="E156" s="16"/>
      <c r="F156" s="16"/>
      <c r="G156" s="16"/>
      <c r="H156" s="16"/>
      <c r="I156" s="7"/>
      <c r="J156" s="139"/>
      <c r="K156" s="143"/>
      <c r="L156" s="14">
        <f t="shared" si="26"/>
        <v>0</v>
      </c>
      <c r="M156" s="16">
        <f t="shared" si="26"/>
        <v>0</v>
      </c>
      <c r="N156" s="32">
        <f t="shared" si="27"/>
        <v>0</v>
      </c>
      <c r="O156" s="67">
        <v>26</v>
      </c>
      <c r="P156" s="16">
        <v>64</v>
      </c>
      <c r="Q156" s="32">
        <f>O156+P156</f>
        <v>90</v>
      </c>
    </row>
    <row r="157" spans="1:17" ht="22.5" customHeight="1">
      <c r="A157" s="130" t="s">
        <v>156</v>
      </c>
      <c r="B157" s="16"/>
      <c r="C157" s="16">
        <v>2</v>
      </c>
      <c r="D157" s="16"/>
      <c r="E157" s="16">
        <v>5</v>
      </c>
      <c r="F157" s="16"/>
      <c r="G157" s="16">
        <v>4</v>
      </c>
      <c r="H157" s="16"/>
      <c r="I157" s="7">
        <v>7</v>
      </c>
      <c r="J157" s="139"/>
      <c r="K157" s="143"/>
      <c r="L157" s="14">
        <f t="shared" si="26"/>
        <v>0</v>
      </c>
      <c r="M157" s="16">
        <f t="shared" si="26"/>
        <v>18</v>
      </c>
      <c r="N157" s="32">
        <f t="shared" si="27"/>
        <v>18</v>
      </c>
      <c r="O157" s="90"/>
      <c r="P157" s="20" t="s">
        <v>18</v>
      </c>
      <c r="Q157" s="87"/>
    </row>
    <row r="158" spans="1:17" ht="22.5" customHeight="1">
      <c r="A158" s="126" t="s">
        <v>157</v>
      </c>
      <c r="B158" s="16"/>
      <c r="C158" s="16"/>
      <c r="D158" s="16"/>
      <c r="E158" s="16"/>
      <c r="F158" s="16"/>
      <c r="G158" s="16"/>
      <c r="H158" s="16"/>
      <c r="I158" s="7">
        <v>2</v>
      </c>
      <c r="J158" s="139"/>
      <c r="K158" s="143"/>
      <c r="L158" s="14">
        <f t="shared" si="26"/>
        <v>0</v>
      </c>
      <c r="M158" s="16">
        <f t="shared" si="26"/>
        <v>2</v>
      </c>
      <c r="N158" s="32">
        <f t="shared" si="27"/>
        <v>2</v>
      </c>
      <c r="O158" s="90"/>
      <c r="P158" s="75" t="s">
        <v>18</v>
      </c>
      <c r="Q158" s="87"/>
    </row>
    <row r="159" spans="1:17" ht="22.5" customHeight="1" thickBot="1">
      <c r="A159" s="131" t="s">
        <v>158</v>
      </c>
      <c r="B159" s="62"/>
      <c r="C159" s="62"/>
      <c r="D159" s="62"/>
      <c r="E159" s="62"/>
      <c r="F159" s="62"/>
      <c r="G159" s="62"/>
      <c r="H159" s="62"/>
      <c r="I159" s="144"/>
      <c r="J159" s="146"/>
      <c r="K159" s="147"/>
      <c r="L159" s="101">
        <f t="shared" si="26"/>
        <v>0</v>
      </c>
      <c r="M159" s="62">
        <f t="shared" si="26"/>
        <v>0</v>
      </c>
      <c r="N159" s="50">
        <f t="shared" si="27"/>
        <v>0</v>
      </c>
      <c r="O159" s="96">
        <v>1</v>
      </c>
      <c r="P159" s="62">
        <v>26</v>
      </c>
      <c r="Q159" s="50">
        <f>O159+P159</f>
        <v>27</v>
      </c>
    </row>
    <row r="160" spans="1:17" ht="16.5" customHeight="1">
      <c r="A160" s="45" t="s">
        <v>60</v>
      </c>
      <c r="B160" s="55">
        <f aca="true" t="shared" si="28" ref="B160:M160">SUM(B143:B159)</f>
        <v>14</v>
      </c>
      <c r="C160" s="55">
        <f t="shared" si="28"/>
        <v>151</v>
      </c>
      <c r="D160" s="55">
        <f t="shared" si="28"/>
        <v>18</v>
      </c>
      <c r="E160" s="55">
        <f t="shared" si="28"/>
        <v>199</v>
      </c>
      <c r="F160" s="55">
        <f t="shared" si="28"/>
        <v>34</v>
      </c>
      <c r="G160" s="55">
        <f t="shared" si="28"/>
        <v>245</v>
      </c>
      <c r="H160" s="55">
        <f t="shared" si="28"/>
        <v>57</v>
      </c>
      <c r="I160" s="55">
        <f t="shared" si="28"/>
        <v>365</v>
      </c>
      <c r="J160" s="55">
        <f t="shared" si="28"/>
        <v>4</v>
      </c>
      <c r="K160" s="55">
        <f t="shared" si="28"/>
        <v>11</v>
      </c>
      <c r="L160" s="55">
        <f t="shared" si="28"/>
        <v>127</v>
      </c>
      <c r="M160" s="55">
        <f t="shared" si="28"/>
        <v>971</v>
      </c>
      <c r="N160" s="51"/>
      <c r="O160" s="124">
        <f>SUM(O143:O159)</f>
        <v>43</v>
      </c>
      <c r="P160" s="98">
        <f>SUM(P143:P159)</f>
        <v>147</v>
      </c>
      <c r="Q160" s="51"/>
    </row>
    <row r="161" spans="1:17" ht="16.5" customHeight="1" thickBot="1">
      <c r="A161" s="34" t="s">
        <v>159</v>
      </c>
      <c r="B161" s="70"/>
      <c r="C161" s="64">
        <f>B160+C160</f>
        <v>165</v>
      </c>
      <c r="D161" s="70"/>
      <c r="E161" s="64">
        <f>D160+E160</f>
        <v>217</v>
      </c>
      <c r="F161" s="70"/>
      <c r="G161" s="64">
        <f>F160+G160</f>
        <v>279</v>
      </c>
      <c r="H161" s="70"/>
      <c r="I161" s="64">
        <f>H160+I160</f>
        <v>422</v>
      </c>
      <c r="J161" s="70"/>
      <c r="K161" s="64">
        <f>J160+K160</f>
        <v>15</v>
      </c>
      <c r="L161" s="70"/>
      <c r="M161" s="64">
        <f>L160+M160</f>
        <v>1098</v>
      </c>
      <c r="N161" s="40">
        <f>SUM(N143:N159)</f>
        <v>1098</v>
      </c>
      <c r="O161" s="61"/>
      <c r="P161" s="64">
        <f>O160+P160</f>
        <v>190</v>
      </c>
      <c r="Q161" s="99">
        <f>SUM(Q143:Q159)</f>
        <v>190</v>
      </c>
    </row>
    <row r="163" ht="10.5">
      <c r="A163" s="2"/>
    </row>
    <row r="164" ht="10.5">
      <c r="A164" s="2"/>
    </row>
    <row r="165" ht="10.5">
      <c r="Q165" s="12" t="s">
        <v>139</v>
      </c>
    </row>
    <row r="166" spans="1:8" ht="10.5">
      <c r="A166" s="2" t="s">
        <v>160</v>
      </c>
      <c r="H166" s="17" t="s">
        <v>271</v>
      </c>
    </row>
    <row r="167" spans="1:17" ht="10.5">
      <c r="A167" s="2" t="s">
        <v>3</v>
      </c>
      <c r="Q167" s="13"/>
    </row>
    <row r="168" ht="11.25" thickBot="1"/>
    <row r="169" spans="1:17" ht="10.5">
      <c r="A169" s="23" t="s">
        <v>162</v>
      </c>
      <c r="B169" s="156" t="s">
        <v>6</v>
      </c>
      <c r="C169" s="156"/>
      <c r="D169" s="156" t="s">
        <v>7</v>
      </c>
      <c r="E169" s="156"/>
      <c r="F169" s="156" t="s">
        <v>8</v>
      </c>
      <c r="G169" s="156"/>
      <c r="H169" s="156" t="s">
        <v>9</v>
      </c>
      <c r="I169" s="156"/>
      <c r="J169" s="156" t="s">
        <v>10</v>
      </c>
      <c r="K169" s="156"/>
      <c r="L169" s="156" t="s">
        <v>11</v>
      </c>
      <c r="M169" s="156"/>
      <c r="N169" s="157"/>
      <c r="O169" s="158" t="s">
        <v>12</v>
      </c>
      <c r="P169" s="156"/>
      <c r="Q169" s="157"/>
    </row>
    <row r="170" spans="1:17" ht="11.25" thickBot="1">
      <c r="A170" s="34" t="s">
        <v>163</v>
      </c>
      <c r="B170" s="41" t="s">
        <v>14</v>
      </c>
      <c r="C170" s="41" t="s">
        <v>15</v>
      </c>
      <c r="D170" s="41" t="s">
        <v>14</v>
      </c>
      <c r="E170" s="41" t="s">
        <v>15</v>
      </c>
      <c r="F170" s="41" t="s">
        <v>14</v>
      </c>
      <c r="G170" s="41" t="s">
        <v>15</v>
      </c>
      <c r="H170" s="41" t="s">
        <v>14</v>
      </c>
      <c r="I170" s="41" t="s">
        <v>15</v>
      </c>
      <c r="J170" s="41" t="s">
        <v>14</v>
      </c>
      <c r="K170" s="41" t="s">
        <v>15</v>
      </c>
      <c r="L170" s="41" t="s">
        <v>14</v>
      </c>
      <c r="M170" s="41" t="s">
        <v>15</v>
      </c>
      <c r="N170" s="40" t="s">
        <v>16</v>
      </c>
      <c r="O170" s="54" t="s">
        <v>14</v>
      </c>
      <c r="P170" s="41" t="s">
        <v>15</v>
      </c>
      <c r="Q170" s="40" t="s">
        <v>16</v>
      </c>
    </row>
    <row r="171" spans="1:17" ht="10.5" customHeight="1">
      <c r="A171" s="45" t="s">
        <v>164</v>
      </c>
      <c r="B171" s="46"/>
      <c r="C171" s="100"/>
      <c r="D171" s="100"/>
      <c r="E171" s="100"/>
      <c r="F171" s="100"/>
      <c r="G171" s="100"/>
      <c r="H171" s="100"/>
      <c r="I171" s="140"/>
      <c r="J171" s="55">
        <v>22</v>
      </c>
      <c r="K171" s="55">
        <v>14</v>
      </c>
      <c r="L171" s="55">
        <f aca="true" t="shared" si="29" ref="L171:M177">B171+D171+F171+H171+J171</f>
        <v>22</v>
      </c>
      <c r="M171" s="55">
        <f t="shared" si="29"/>
        <v>14</v>
      </c>
      <c r="N171" s="51">
        <f aca="true" t="shared" si="30" ref="N171:N177">L171+M171</f>
        <v>36</v>
      </c>
      <c r="O171" s="65"/>
      <c r="P171" s="56" t="s">
        <v>18</v>
      </c>
      <c r="Q171" s="42"/>
    </row>
    <row r="172" spans="1:17" ht="10.5" customHeight="1">
      <c r="A172" s="27" t="s">
        <v>165</v>
      </c>
      <c r="B172" s="7"/>
      <c r="C172" s="9"/>
      <c r="D172" s="9"/>
      <c r="E172" s="9"/>
      <c r="F172" s="9"/>
      <c r="G172" s="9"/>
      <c r="H172" s="9"/>
      <c r="I172" s="14"/>
      <c r="J172" s="16">
        <v>93</v>
      </c>
      <c r="K172" s="16">
        <v>123</v>
      </c>
      <c r="L172" s="14">
        <f t="shared" si="29"/>
        <v>93</v>
      </c>
      <c r="M172" s="16">
        <f t="shared" si="29"/>
        <v>123</v>
      </c>
      <c r="N172" s="32">
        <f t="shared" si="30"/>
        <v>216</v>
      </c>
      <c r="O172" s="89"/>
      <c r="P172" s="79" t="s">
        <v>18</v>
      </c>
      <c r="Q172" s="37"/>
    </row>
    <row r="173" spans="1:17" ht="10.5" customHeight="1">
      <c r="A173" s="27" t="s">
        <v>166</v>
      </c>
      <c r="B173" s="16">
        <v>184</v>
      </c>
      <c r="C173" s="16">
        <v>199</v>
      </c>
      <c r="D173" s="16">
        <v>80</v>
      </c>
      <c r="E173" s="16">
        <v>84</v>
      </c>
      <c r="F173" s="16">
        <v>21</v>
      </c>
      <c r="G173" s="16">
        <v>26</v>
      </c>
      <c r="H173" s="16">
        <v>6</v>
      </c>
      <c r="I173" s="7">
        <v>9</v>
      </c>
      <c r="J173" s="139"/>
      <c r="K173" s="143"/>
      <c r="L173" s="14">
        <f t="shared" si="29"/>
        <v>291</v>
      </c>
      <c r="M173" s="16">
        <f t="shared" si="29"/>
        <v>318</v>
      </c>
      <c r="N173" s="32">
        <f t="shared" si="30"/>
        <v>609</v>
      </c>
      <c r="O173" s="66"/>
      <c r="P173" s="57" t="s">
        <v>18</v>
      </c>
      <c r="Q173" s="28"/>
    </row>
    <row r="174" spans="1:17" ht="10.5" customHeight="1">
      <c r="A174" s="27" t="s">
        <v>167</v>
      </c>
      <c r="B174" s="16"/>
      <c r="C174" s="16"/>
      <c r="D174" s="16">
        <v>1</v>
      </c>
      <c r="E174" s="16">
        <v>7</v>
      </c>
      <c r="F174" s="16">
        <v>6</v>
      </c>
      <c r="G174" s="16">
        <v>16</v>
      </c>
      <c r="H174" s="16">
        <v>13</v>
      </c>
      <c r="I174" s="7">
        <v>39</v>
      </c>
      <c r="J174" s="139"/>
      <c r="K174" s="143"/>
      <c r="L174" s="14">
        <f t="shared" si="29"/>
        <v>20</v>
      </c>
      <c r="M174" s="16">
        <f t="shared" si="29"/>
        <v>62</v>
      </c>
      <c r="N174" s="32">
        <f t="shared" si="30"/>
        <v>82</v>
      </c>
      <c r="O174" s="66"/>
      <c r="P174" s="57" t="s">
        <v>18</v>
      </c>
      <c r="Q174" s="28"/>
    </row>
    <row r="175" spans="1:17" ht="10.5" customHeight="1">
      <c r="A175" s="27" t="s">
        <v>168</v>
      </c>
      <c r="B175" s="16">
        <v>3</v>
      </c>
      <c r="C175" s="16">
        <v>11</v>
      </c>
      <c r="D175" s="16">
        <v>6</v>
      </c>
      <c r="E175" s="16">
        <v>12</v>
      </c>
      <c r="F175" s="16">
        <v>4</v>
      </c>
      <c r="G175" s="16">
        <v>18</v>
      </c>
      <c r="H175" s="16">
        <v>11</v>
      </c>
      <c r="I175" s="7">
        <v>24</v>
      </c>
      <c r="J175" s="139"/>
      <c r="K175" s="143"/>
      <c r="L175" s="14">
        <f t="shared" si="29"/>
        <v>24</v>
      </c>
      <c r="M175" s="16">
        <f t="shared" si="29"/>
        <v>65</v>
      </c>
      <c r="N175" s="32">
        <f t="shared" si="30"/>
        <v>89</v>
      </c>
      <c r="O175" s="67">
        <v>5</v>
      </c>
      <c r="P175" s="16">
        <v>7</v>
      </c>
      <c r="Q175" s="32">
        <f>O175+P175</f>
        <v>12</v>
      </c>
    </row>
    <row r="176" spans="1:17" ht="10.5" customHeight="1">
      <c r="A176" s="27" t="s">
        <v>267</v>
      </c>
      <c r="B176" s="58"/>
      <c r="C176" s="58"/>
      <c r="D176" s="58"/>
      <c r="E176" s="58"/>
      <c r="F176" s="58"/>
      <c r="G176" s="58"/>
      <c r="H176" s="58"/>
      <c r="I176" s="8"/>
      <c r="J176" s="139"/>
      <c r="K176" s="143"/>
      <c r="L176" s="14">
        <f>B176+D176+F176+H176+J176</f>
        <v>0</v>
      </c>
      <c r="M176" s="16">
        <f>C176+E176+G176+I176+K176</f>
        <v>0</v>
      </c>
      <c r="N176" s="32">
        <f>L176+M176</f>
        <v>0</v>
      </c>
      <c r="O176" s="67"/>
      <c r="P176" s="16"/>
      <c r="Q176" s="32">
        <f>O176+P176</f>
        <v>0</v>
      </c>
    </row>
    <row r="177" spans="1:17" ht="10.5" customHeight="1">
      <c r="A177" s="27" t="s">
        <v>169</v>
      </c>
      <c r="B177" s="58">
        <v>4</v>
      </c>
      <c r="C177" s="58">
        <v>5</v>
      </c>
      <c r="D177" s="58">
        <v>7</v>
      </c>
      <c r="E177" s="58">
        <v>5</v>
      </c>
      <c r="F177" s="58">
        <v>8</v>
      </c>
      <c r="G177" s="58">
        <v>9</v>
      </c>
      <c r="H177" s="58">
        <v>11</v>
      </c>
      <c r="I177" s="8">
        <v>13</v>
      </c>
      <c r="J177" s="139"/>
      <c r="K177" s="143"/>
      <c r="L177" s="141">
        <f t="shared" si="29"/>
        <v>30</v>
      </c>
      <c r="M177" s="58">
        <f t="shared" si="29"/>
        <v>32</v>
      </c>
      <c r="N177" s="94">
        <f t="shared" si="30"/>
        <v>62</v>
      </c>
      <c r="O177" s="97" t="s">
        <v>170</v>
      </c>
      <c r="P177" s="9"/>
      <c r="Q177" s="28"/>
    </row>
    <row r="178" spans="1:17" ht="10.5" customHeight="1">
      <c r="A178" s="33" t="s">
        <v>31</v>
      </c>
      <c r="B178" s="7"/>
      <c r="C178" s="9"/>
      <c r="D178" s="57" t="s">
        <v>171</v>
      </c>
      <c r="E178" s="9"/>
      <c r="F178" s="9"/>
      <c r="G178" s="9"/>
      <c r="H178" s="9"/>
      <c r="I178" s="9"/>
      <c r="J178" s="139"/>
      <c r="K178" s="143"/>
      <c r="L178" s="9"/>
      <c r="M178" s="9"/>
      <c r="N178" s="28"/>
      <c r="O178" s="67">
        <v>23</v>
      </c>
      <c r="P178" s="16">
        <v>15</v>
      </c>
      <c r="Q178" s="28">
        <f>O178+P178</f>
        <v>38</v>
      </c>
    </row>
    <row r="179" spans="1:17" ht="10.5" customHeight="1">
      <c r="A179" s="27" t="s">
        <v>172</v>
      </c>
      <c r="B179" s="15"/>
      <c r="C179" s="15">
        <v>1</v>
      </c>
      <c r="D179" s="15"/>
      <c r="E179" s="15">
        <v>1</v>
      </c>
      <c r="F179" s="15">
        <v>1</v>
      </c>
      <c r="G179" s="15"/>
      <c r="H179" s="15">
        <v>5</v>
      </c>
      <c r="I179" s="10">
        <v>9</v>
      </c>
      <c r="J179" s="139"/>
      <c r="K179" s="143"/>
      <c r="L179" s="142">
        <f aca="true" t="shared" si="31" ref="L179:M191">B179+D179+F179+H179+J179</f>
        <v>6</v>
      </c>
      <c r="M179" s="15">
        <f t="shared" si="31"/>
        <v>11</v>
      </c>
      <c r="N179" s="30">
        <f aca="true" t="shared" si="32" ref="N179:N191">L179+M179</f>
        <v>17</v>
      </c>
      <c r="O179" s="66"/>
      <c r="P179" s="57" t="s">
        <v>18</v>
      </c>
      <c r="Q179" s="28"/>
    </row>
    <row r="180" spans="1:17" ht="10.5" customHeight="1">
      <c r="A180" s="27" t="s">
        <v>173</v>
      </c>
      <c r="B180" s="16">
        <v>34</v>
      </c>
      <c r="C180" s="16">
        <v>49</v>
      </c>
      <c r="D180" s="16">
        <v>24</v>
      </c>
      <c r="E180" s="16">
        <v>58</v>
      </c>
      <c r="F180" s="16">
        <v>31</v>
      </c>
      <c r="G180" s="16">
        <v>63</v>
      </c>
      <c r="H180" s="16">
        <v>55</v>
      </c>
      <c r="I180" s="7">
        <v>78</v>
      </c>
      <c r="J180" s="139"/>
      <c r="K180" s="143"/>
      <c r="L180" s="14">
        <f t="shared" si="31"/>
        <v>144</v>
      </c>
      <c r="M180" s="16">
        <f t="shared" si="31"/>
        <v>248</v>
      </c>
      <c r="N180" s="32">
        <f t="shared" si="32"/>
        <v>392</v>
      </c>
      <c r="O180" s="66"/>
      <c r="P180" s="57" t="s">
        <v>18</v>
      </c>
      <c r="Q180" s="28"/>
    </row>
    <row r="181" spans="1:17" ht="10.5" customHeight="1">
      <c r="A181" s="27" t="s">
        <v>174</v>
      </c>
      <c r="B181" s="16"/>
      <c r="C181" s="16"/>
      <c r="D181" s="16"/>
      <c r="E181" s="16"/>
      <c r="F181" s="16">
        <v>1</v>
      </c>
      <c r="G181" s="16"/>
      <c r="H181" s="16">
        <v>1</v>
      </c>
      <c r="I181" s="7">
        <v>1</v>
      </c>
      <c r="J181" s="139"/>
      <c r="K181" s="143"/>
      <c r="L181" s="14">
        <f t="shared" si="31"/>
        <v>2</v>
      </c>
      <c r="M181" s="16">
        <f t="shared" si="31"/>
        <v>1</v>
      </c>
      <c r="N181" s="32">
        <f t="shared" si="32"/>
        <v>3</v>
      </c>
      <c r="O181" s="97" t="s">
        <v>170</v>
      </c>
      <c r="P181" s="9"/>
      <c r="Q181" s="28"/>
    </row>
    <row r="182" spans="1:17" ht="10.5" customHeight="1">
      <c r="A182" s="27" t="s">
        <v>175</v>
      </c>
      <c r="B182" s="16">
        <v>1</v>
      </c>
      <c r="C182" s="16">
        <v>2</v>
      </c>
      <c r="D182" s="16"/>
      <c r="E182" s="16">
        <v>2</v>
      </c>
      <c r="F182" s="16">
        <v>4</v>
      </c>
      <c r="G182" s="16">
        <v>2</v>
      </c>
      <c r="H182" s="16">
        <v>2</v>
      </c>
      <c r="I182" s="7">
        <v>5</v>
      </c>
      <c r="J182" s="139"/>
      <c r="K182" s="143"/>
      <c r="L182" s="14">
        <f t="shared" si="31"/>
        <v>7</v>
      </c>
      <c r="M182" s="16">
        <f t="shared" si="31"/>
        <v>11</v>
      </c>
      <c r="N182" s="32">
        <f t="shared" si="32"/>
        <v>18</v>
      </c>
      <c r="O182" s="67">
        <v>20</v>
      </c>
      <c r="P182" s="16">
        <v>21</v>
      </c>
      <c r="Q182" s="32">
        <f>O182+P182</f>
        <v>41</v>
      </c>
    </row>
    <row r="183" spans="1:17" ht="10.5" customHeight="1">
      <c r="A183" s="27" t="s">
        <v>176</v>
      </c>
      <c r="B183" s="16">
        <v>6</v>
      </c>
      <c r="C183" s="16">
        <v>7</v>
      </c>
      <c r="D183" s="16">
        <v>7</v>
      </c>
      <c r="E183" s="16">
        <v>6</v>
      </c>
      <c r="F183" s="16">
        <v>10</v>
      </c>
      <c r="G183" s="16">
        <v>4</v>
      </c>
      <c r="H183" s="16">
        <v>12</v>
      </c>
      <c r="I183" s="7">
        <v>13</v>
      </c>
      <c r="J183" s="139"/>
      <c r="K183" s="143"/>
      <c r="L183" s="14">
        <f t="shared" si="31"/>
        <v>35</v>
      </c>
      <c r="M183" s="16">
        <f t="shared" si="31"/>
        <v>30</v>
      </c>
      <c r="N183" s="32">
        <f t="shared" si="32"/>
        <v>65</v>
      </c>
      <c r="O183" s="67">
        <f>109+16</f>
        <v>125</v>
      </c>
      <c r="P183" s="16">
        <v>44</v>
      </c>
      <c r="Q183" s="32">
        <f>O183+P183</f>
        <v>169</v>
      </c>
    </row>
    <row r="184" spans="1:17" ht="10.5" customHeight="1">
      <c r="A184" s="27" t="s">
        <v>177</v>
      </c>
      <c r="B184" s="16">
        <v>1</v>
      </c>
      <c r="C184" s="16">
        <v>5</v>
      </c>
      <c r="D184" s="16">
        <v>3</v>
      </c>
      <c r="E184" s="16">
        <v>28</v>
      </c>
      <c r="F184" s="16">
        <v>8</v>
      </c>
      <c r="G184" s="16">
        <v>30</v>
      </c>
      <c r="H184" s="16">
        <v>6</v>
      </c>
      <c r="I184" s="7">
        <v>37</v>
      </c>
      <c r="J184" s="139"/>
      <c r="K184" s="143"/>
      <c r="L184" s="14">
        <f>B184+D184+F184+H184+J184</f>
        <v>18</v>
      </c>
      <c r="M184" s="16">
        <f>C184+E184+G184+I184+K184</f>
        <v>100</v>
      </c>
      <c r="N184" s="32">
        <f>L184+M184</f>
        <v>118</v>
      </c>
      <c r="O184" s="66"/>
      <c r="P184" s="57" t="s">
        <v>18</v>
      </c>
      <c r="Q184" s="28"/>
    </row>
    <row r="185" spans="1:17" ht="10.5" customHeight="1">
      <c r="A185" s="27" t="s">
        <v>178</v>
      </c>
      <c r="B185" s="16">
        <v>12</v>
      </c>
      <c r="C185" s="16"/>
      <c r="D185" s="16">
        <v>66</v>
      </c>
      <c r="E185" s="16">
        <v>3</v>
      </c>
      <c r="F185" s="16">
        <v>77</v>
      </c>
      <c r="G185" s="16">
        <v>13</v>
      </c>
      <c r="H185" s="16">
        <v>156</v>
      </c>
      <c r="I185" s="7">
        <v>38</v>
      </c>
      <c r="J185" s="139"/>
      <c r="K185" s="143"/>
      <c r="L185" s="14">
        <f t="shared" si="31"/>
        <v>311</v>
      </c>
      <c r="M185" s="16">
        <f t="shared" si="31"/>
        <v>54</v>
      </c>
      <c r="N185" s="32">
        <f t="shared" si="32"/>
        <v>365</v>
      </c>
      <c r="O185" s="67">
        <v>64</v>
      </c>
      <c r="P185" s="16">
        <v>28</v>
      </c>
      <c r="Q185" s="32">
        <f>O185+P185</f>
        <v>92</v>
      </c>
    </row>
    <row r="186" spans="1:17" ht="10.5" customHeight="1">
      <c r="A186" s="27" t="s">
        <v>179</v>
      </c>
      <c r="B186" s="16"/>
      <c r="C186" s="16">
        <v>2</v>
      </c>
      <c r="D186" s="16">
        <v>1</v>
      </c>
      <c r="E186" s="16"/>
      <c r="F186" s="16">
        <v>1</v>
      </c>
      <c r="G186" s="16">
        <v>1</v>
      </c>
      <c r="H186" s="16">
        <v>2</v>
      </c>
      <c r="I186" s="7">
        <v>3</v>
      </c>
      <c r="J186" s="139"/>
      <c r="K186" s="143"/>
      <c r="L186" s="14">
        <f t="shared" si="31"/>
        <v>4</v>
      </c>
      <c r="M186" s="16">
        <f t="shared" si="31"/>
        <v>6</v>
      </c>
      <c r="N186" s="32">
        <f t="shared" si="32"/>
        <v>10</v>
      </c>
      <c r="O186" s="97"/>
      <c r="P186" s="9" t="s">
        <v>180</v>
      </c>
      <c r="Q186" s="28"/>
    </row>
    <row r="187" spans="1:17" ht="10.5" customHeight="1">
      <c r="A187" s="27" t="s">
        <v>181</v>
      </c>
      <c r="B187" s="16">
        <v>1</v>
      </c>
      <c r="C187" s="16">
        <v>1</v>
      </c>
      <c r="D187" s="16">
        <v>5</v>
      </c>
      <c r="E187" s="16"/>
      <c r="F187" s="16">
        <v>9</v>
      </c>
      <c r="G187" s="16">
        <v>1</v>
      </c>
      <c r="H187" s="16">
        <v>8</v>
      </c>
      <c r="I187" s="7">
        <v>8</v>
      </c>
      <c r="J187" s="139"/>
      <c r="K187" s="143"/>
      <c r="L187" s="14">
        <f t="shared" si="31"/>
        <v>23</v>
      </c>
      <c r="M187" s="16">
        <f t="shared" si="31"/>
        <v>10</v>
      </c>
      <c r="N187" s="32">
        <f t="shared" si="32"/>
        <v>33</v>
      </c>
      <c r="O187" s="67">
        <v>56</v>
      </c>
      <c r="P187" s="16">
        <v>17</v>
      </c>
      <c r="Q187" s="32">
        <f>O187+P187</f>
        <v>73</v>
      </c>
    </row>
    <row r="188" spans="1:17" ht="10.5" customHeight="1">
      <c r="A188" s="27" t="s">
        <v>182</v>
      </c>
      <c r="B188" s="16">
        <v>8</v>
      </c>
      <c r="C188" s="16">
        <v>32</v>
      </c>
      <c r="D188" s="16">
        <v>11</v>
      </c>
      <c r="E188" s="16">
        <v>35</v>
      </c>
      <c r="F188" s="16">
        <v>27</v>
      </c>
      <c r="G188" s="16">
        <v>46</v>
      </c>
      <c r="H188" s="16">
        <v>34</v>
      </c>
      <c r="I188" s="7">
        <v>73</v>
      </c>
      <c r="J188" s="139"/>
      <c r="K188" s="143"/>
      <c r="L188" s="14">
        <f t="shared" si="31"/>
        <v>80</v>
      </c>
      <c r="M188" s="16">
        <f t="shared" si="31"/>
        <v>186</v>
      </c>
      <c r="N188" s="32">
        <f t="shared" si="32"/>
        <v>266</v>
      </c>
      <c r="O188" s="67">
        <v>44</v>
      </c>
      <c r="P188" s="16">
        <v>63</v>
      </c>
      <c r="Q188" s="32">
        <f>O188+P188</f>
        <v>107</v>
      </c>
    </row>
    <row r="189" spans="1:17" ht="10.5" customHeight="1">
      <c r="A189" s="27" t="s">
        <v>183</v>
      </c>
      <c r="B189" s="16">
        <v>3</v>
      </c>
      <c r="C189" s="16">
        <v>2</v>
      </c>
      <c r="D189" s="16">
        <v>2</v>
      </c>
      <c r="E189" s="16">
        <v>2</v>
      </c>
      <c r="F189" s="16">
        <v>3</v>
      </c>
      <c r="G189" s="16">
        <v>4</v>
      </c>
      <c r="H189" s="16">
        <v>4</v>
      </c>
      <c r="I189" s="7">
        <v>4</v>
      </c>
      <c r="J189" s="139"/>
      <c r="K189" s="143"/>
      <c r="L189" s="14">
        <f t="shared" si="31"/>
        <v>12</v>
      </c>
      <c r="M189" s="16">
        <f t="shared" si="31"/>
        <v>12</v>
      </c>
      <c r="N189" s="32">
        <f t="shared" si="32"/>
        <v>24</v>
      </c>
      <c r="O189" s="66"/>
      <c r="P189" s="57" t="s">
        <v>18</v>
      </c>
      <c r="Q189" s="28"/>
    </row>
    <row r="190" spans="1:17" ht="10.5" customHeight="1">
      <c r="A190" s="27" t="s">
        <v>184</v>
      </c>
      <c r="B190" s="16"/>
      <c r="C190" s="16">
        <v>2</v>
      </c>
      <c r="D190" s="16">
        <v>1</v>
      </c>
      <c r="E190" s="16"/>
      <c r="F190" s="16"/>
      <c r="G190" s="16">
        <v>3</v>
      </c>
      <c r="H190" s="16">
        <v>2</v>
      </c>
      <c r="I190" s="7">
        <v>4</v>
      </c>
      <c r="J190" s="139"/>
      <c r="K190" s="143"/>
      <c r="L190" s="14">
        <f t="shared" si="31"/>
        <v>3</v>
      </c>
      <c r="M190" s="16">
        <f t="shared" si="31"/>
        <v>9</v>
      </c>
      <c r="N190" s="32">
        <f t="shared" si="32"/>
        <v>12</v>
      </c>
      <c r="O190" s="66"/>
      <c r="P190" s="57" t="s">
        <v>18</v>
      </c>
      <c r="Q190" s="28"/>
    </row>
    <row r="191" spans="1:17" ht="10.5" customHeight="1">
      <c r="A191" s="27" t="s">
        <v>185</v>
      </c>
      <c r="B191" s="16">
        <v>4</v>
      </c>
      <c r="C191" s="16">
        <v>9</v>
      </c>
      <c r="D191" s="16">
        <v>5</v>
      </c>
      <c r="E191" s="16">
        <v>11</v>
      </c>
      <c r="F191" s="16">
        <v>3</v>
      </c>
      <c r="G191" s="16">
        <v>11</v>
      </c>
      <c r="H191" s="16">
        <v>10</v>
      </c>
      <c r="I191" s="7">
        <v>22</v>
      </c>
      <c r="J191" s="139"/>
      <c r="K191" s="143"/>
      <c r="L191" s="14">
        <f t="shared" si="31"/>
        <v>22</v>
      </c>
      <c r="M191" s="16">
        <f t="shared" si="31"/>
        <v>53</v>
      </c>
      <c r="N191" s="32">
        <f t="shared" si="32"/>
        <v>75</v>
      </c>
      <c r="O191" s="66"/>
      <c r="P191" s="57" t="s">
        <v>18</v>
      </c>
      <c r="Q191" s="28"/>
    </row>
    <row r="192" spans="1:17" ht="10.5" customHeight="1">
      <c r="A192" s="27" t="s">
        <v>186</v>
      </c>
      <c r="B192" s="7"/>
      <c r="C192" s="57" t="s">
        <v>24</v>
      </c>
      <c r="D192" s="9"/>
      <c r="E192" s="9"/>
      <c r="F192" s="9"/>
      <c r="G192" s="9"/>
      <c r="H192" s="9"/>
      <c r="I192" s="9"/>
      <c r="J192" s="139"/>
      <c r="K192" s="143"/>
      <c r="L192" s="9"/>
      <c r="M192" s="9"/>
      <c r="N192" s="28"/>
      <c r="O192" s="67">
        <v>16</v>
      </c>
      <c r="P192" s="16">
        <v>14</v>
      </c>
      <c r="Q192" s="32">
        <f>O192+P192</f>
        <v>30</v>
      </c>
    </row>
    <row r="193" spans="1:17" ht="10.5" customHeight="1">
      <c r="A193" s="27" t="s">
        <v>187</v>
      </c>
      <c r="B193" s="16">
        <v>3</v>
      </c>
      <c r="C193" s="16"/>
      <c r="D193" s="16">
        <v>1</v>
      </c>
      <c r="E193" s="16">
        <v>1</v>
      </c>
      <c r="F193" s="16">
        <v>6</v>
      </c>
      <c r="G193" s="16">
        <v>3</v>
      </c>
      <c r="H193" s="16">
        <v>7</v>
      </c>
      <c r="I193" s="7">
        <v>7</v>
      </c>
      <c r="J193" s="139"/>
      <c r="K193" s="143"/>
      <c r="L193" s="14">
        <f aca="true" t="shared" si="33" ref="L193:M202">B193+D193+F193+H193+J193</f>
        <v>17</v>
      </c>
      <c r="M193" s="16">
        <f t="shared" si="33"/>
        <v>11</v>
      </c>
      <c r="N193" s="32">
        <f aca="true" t="shared" si="34" ref="N193:N202">L193+M193</f>
        <v>28</v>
      </c>
      <c r="O193" s="97"/>
      <c r="P193" s="9" t="s">
        <v>180</v>
      </c>
      <c r="Q193" s="28"/>
    </row>
    <row r="194" spans="1:17" ht="10.5" customHeight="1">
      <c r="A194" s="27" t="s">
        <v>188</v>
      </c>
      <c r="B194" s="16">
        <v>33</v>
      </c>
      <c r="C194" s="16">
        <v>26</v>
      </c>
      <c r="D194" s="16">
        <v>4</v>
      </c>
      <c r="E194" s="16">
        <v>1</v>
      </c>
      <c r="F194" s="16"/>
      <c r="G194" s="16"/>
      <c r="H194" s="16"/>
      <c r="I194" s="7"/>
      <c r="J194" s="139"/>
      <c r="K194" s="143"/>
      <c r="L194" s="14">
        <f t="shared" si="33"/>
        <v>37</v>
      </c>
      <c r="M194" s="16">
        <f t="shared" si="33"/>
        <v>27</v>
      </c>
      <c r="N194" s="32">
        <f t="shared" si="34"/>
        <v>64</v>
      </c>
      <c r="O194" s="66"/>
      <c r="P194" s="57" t="s">
        <v>18</v>
      </c>
      <c r="Q194" s="28"/>
    </row>
    <row r="195" spans="1:17" ht="10.5" customHeight="1">
      <c r="A195" s="27" t="s">
        <v>189</v>
      </c>
      <c r="B195" s="16"/>
      <c r="C195" s="16">
        <v>2</v>
      </c>
      <c r="D195" s="16"/>
      <c r="E195" s="16">
        <v>2</v>
      </c>
      <c r="F195" s="16"/>
      <c r="G195" s="16">
        <v>1</v>
      </c>
      <c r="H195" s="16">
        <v>2</v>
      </c>
      <c r="I195" s="7">
        <v>2</v>
      </c>
      <c r="J195" s="139"/>
      <c r="K195" s="143"/>
      <c r="L195" s="14">
        <f t="shared" si="33"/>
        <v>2</v>
      </c>
      <c r="M195" s="16">
        <f t="shared" si="33"/>
        <v>7</v>
      </c>
      <c r="N195" s="32">
        <f t="shared" si="34"/>
        <v>9</v>
      </c>
      <c r="O195" s="66"/>
      <c r="P195" s="57" t="s">
        <v>18</v>
      </c>
      <c r="Q195" s="28"/>
    </row>
    <row r="196" spans="1:17" ht="10.5" customHeight="1">
      <c r="A196" s="27" t="s">
        <v>190</v>
      </c>
      <c r="B196" s="16">
        <v>30</v>
      </c>
      <c r="C196" s="16">
        <v>10</v>
      </c>
      <c r="D196" s="16">
        <v>34</v>
      </c>
      <c r="E196" s="16">
        <v>12</v>
      </c>
      <c r="F196" s="16">
        <v>50</v>
      </c>
      <c r="G196" s="16">
        <v>15</v>
      </c>
      <c r="H196" s="16">
        <v>59</v>
      </c>
      <c r="I196" s="7">
        <v>38</v>
      </c>
      <c r="J196" s="139"/>
      <c r="K196" s="143"/>
      <c r="L196" s="14">
        <f t="shared" si="33"/>
        <v>173</v>
      </c>
      <c r="M196" s="16">
        <f t="shared" si="33"/>
        <v>75</v>
      </c>
      <c r="N196" s="32">
        <f t="shared" si="34"/>
        <v>248</v>
      </c>
      <c r="O196" s="67">
        <v>28</v>
      </c>
      <c r="P196" s="16">
        <v>17</v>
      </c>
      <c r="Q196" s="32">
        <f>O196+P196</f>
        <v>45</v>
      </c>
    </row>
    <row r="197" spans="1:17" ht="10.5" customHeight="1">
      <c r="A197" s="27" t="s">
        <v>191</v>
      </c>
      <c r="B197" s="16"/>
      <c r="C197" s="16"/>
      <c r="D197" s="16"/>
      <c r="E197" s="16"/>
      <c r="F197" s="16"/>
      <c r="G197" s="16"/>
      <c r="H197" s="16"/>
      <c r="I197" s="7">
        <v>1</v>
      </c>
      <c r="J197" s="139"/>
      <c r="K197" s="143"/>
      <c r="L197" s="14">
        <f t="shared" si="33"/>
        <v>0</v>
      </c>
      <c r="M197" s="16">
        <f t="shared" si="33"/>
        <v>1</v>
      </c>
      <c r="N197" s="32">
        <f t="shared" si="34"/>
        <v>1</v>
      </c>
      <c r="O197" s="66"/>
      <c r="P197" s="57" t="s">
        <v>18</v>
      </c>
      <c r="Q197" s="28"/>
    </row>
    <row r="198" spans="1:17" ht="10.5" customHeight="1">
      <c r="A198" s="27" t="s">
        <v>192</v>
      </c>
      <c r="B198" s="16"/>
      <c r="C198" s="16"/>
      <c r="D198" s="16">
        <v>12</v>
      </c>
      <c r="E198" s="16">
        <v>24</v>
      </c>
      <c r="F198" s="16">
        <v>25</v>
      </c>
      <c r="G198" s="16">
        <v>56</v>
      </c>
      <c r="H198" s="16">
        <v>35</v>
      </c>
      <c r="I198" s="7">
        <v>65</v>
      </c>
      <c r="J198" s="139"/>
      <c r="K198" s="143"/>
      <c r="L198" s="14">
        <f t="shared" si="33"/>
        <v>72</v>
      </c>
      <c r="M198" s="16">
        <f t="shared" si="33"/>
        <v>145</v>
      </c>
      <c r="N198" s="32">
        <f t="shared" si="34"/>
        <v>217</v>
      </c>
      <c r="O198" s="67">
        <v>5</v>
      </c>
      <c r="P198" s="16">
        <v>12</v>
      </c>
      <c r="Q198" s="32">
        <f>O198+P198</f>
        <v>17</v>
      </c>
    </row>
    <row r="199" spans="1:17" ht="10.5" customHeight="1">
      <c r="A199" s="27" t="s">
        <v>193</v>
      </c>
      <c r="B199" s="16"/>
      <c r="C199" s="16"/>
      <c r="D199" s="16"/>
      <c r="E199" s="16"/>
      <c r="F199" s="16">
        <v>9</v>
      </c>
      <c r="G199" s="16">
        <v>21</v>
      </c>
      <c r="H199" s="16">
        <v>50</v>
      </c>
      <c r="I199" s="7">
        <v>79</v>
      </c>
      <c r="J199" s="139"/>
      <c r="K199" s="143"/>
      <c r="L199" s="14">
        <f t="shared" si="33"/>
        <v>59</v>
      </c>
      <c r="M199" s="16">
        <f t="shared" si="33"/>
        <v>100</v>
      </c>
      <c r="N199" s="32">
        <f t="shared" si="34"/>
        <v>159</v>
      </c>
      <c r="O199" s="66"/>
      <c r="P199" s="57" t="s">
        <v>18</v>
      </c>
      <c r="Q199" s="28"/>
    </row>
    <row r="200" spans="1:17" ht="10.5" customHeight="1">
      <c r="A200" s="27" t="s">
        <v>194</v>
      </c>
      <c r="B200" s="16"/>
      <c r="C200" s="16"/>
      <c r="D200" s="16"/>
      <c r="E200" s="16">
        <v>1</v>
      </c>
      <c r="F200" s="16"/>
      <c r="G200" s="16">
        <v>1</v>
      </c>
      <c r="H200" s="16">
        <v>1</v>
      </c>
      <c r="I200" s="7">
        <v>4</v>
      </c>
      <c r="J200" s="139"/>
      <c r="K200" s="143"/>
      <c r="L200" s="14">
        <f t="shared" si="33"/>
        <v>1</v>
      </c>
      <c r="M200" s="16">
        <f t="shared" si="33"/>
        <v>6</v>
      </c>
      <c r="N200" s="32">
        <f t="shared" si="34"/>
        <v>7</v>
      </c>
      <c r="O200" s="66"/>
      <c r="P200" s="57" t="s">
        <v>18</v>
      </c>
      <c r="Q200" s="28"/>
    </row>
    <row r="201" spans="1:17" ht="10.5" customHeight="1">
      <c r="A201" s="27" t="s">
        <v>195</v>
      </c>
      <c r="B201" s="16">
        <v>7</v>
      </c>
      <c r="C201" s="16">
        <v>12</v>
      </c>
      <c r="D201" s="16">
        <v>18</v>
      </c>
      <c r="E201" s="16">
        <v>9</v>
      </c>
      <c r="F201" s="16">
        <v>12</v>
      </c>
      <c r="G201" s="16">
        <v>9</v>
      </c>
      <c r="H201" s="16">
        <v>28</v>
      </c>
      <c r="I201" s="7">
        <v>12</v>
      </c>
      <c r="J201" s="139"/>
      <c r="K201" s="143"/>
      <c r="L201" s="14">
        <f t="shared" si="33"/>
        <v>65</v>
      </c>
      <c r="M201" s="16">
        <f t="shared" si="33"/>
        <v>42</v>
      </c>
      <c r="N201" s="32">
        <f t="shared" si="34"/>
        <v>107</v>
      </c>
      <c r="O201" s="67">
        <v>38</v>
      </c>
      <c r="P201" s="16">
        <v>21</v>
      </c>
      <c r="Q201" s="32">
        <f>O201+P201</f>
        <v>59</v>
      </c>
    </row>
    <row r="202" spans="1:17" ht="10.5" customHeight="1">
      <c r="A202" s="27" t="s">
        <v>196</v>
      </c>
      <c r="B202" s="16">
        <v>25</v>
      </c>
      <c r="C202" s="16">
        <v>8</v>
      </c>
      <c r="D202" s="16">
        <v>14</v>
      </c>
      <c r="E202" s="16">
        <v>7</v>
      </c>
      <c r="F202" s="16">
        <v>14</v>
      </c>
      <c r="G202" s="16">
        <v>5</v>
      </c>
      <c r="H202" s="16">
        <v>19</v>
      </c>
      <c r="I202" s="7">
        <v>11</v>
      </c>
      <c r="J202" s="139"/>
      <c r="K202" s="143"/>
      <c r="L202" s="14">
        <f t="shared" si="33"/>
        <v>72</v>
      </c>
      <c r="M202" s="16">
        <f t="shared" si="33"/>
        <v>31</v>
      </c>
      <c r="N202" s="32">
        <f t="shared" si="34"/>
        <v>103</v>
      </c>
      <c r="O202" s="97"/>
      <c r="P202" s="9" t="s">
        <v>180</v>
      </c>
      <c r="Q202" s="28"/>
    </row>
    <row r="203" spans="1:17" ht="10.5" customHeight="1">
      <c r="A203" s="27" t="s">
        <v>197</v>
      </c>
      <c r="B203" s="16">
        <v>9</v>
      </c>
      <c r="C203" s="16">
        <v>10</v>
      </c>
      <c r="D203" s="16">
        <v>2</v>
      </c>
      <c r="E203" s="16">
        <v>8</v>
      </c>
      <c r="F203" s="16">
        <v>4</v>
      </c>
      <c r="G203" s="16">
        <v>10</v>
      </c>
      <c r="H203" s="16">
        <v>12</v>
      </c>
      <c r="I203" s="7">
        <v>15</v>
      </c>
      <c r="J203" s="139"/>
      <c r="K203" s="143"/>
      <c r="L203" s="14">
        <f aca="true" t="shared" si="35" ref="L203:M207">B203+D203+F203+H203+J203</f>
        <v>27</v>
      </c>
      <c r="M203" s="16">
        <f t="shared" si="35"/>
        <v>43</v>
      </c>
      <c r="N203" s="32">
        <f>L203+M203</f>
        <v>70</v>
      </c>
      <c r="O203" s="66"/>
      <c r="P203" s="57" t="s">
        <v>18</v>
      </c>
      <c r="Q203" s="28"/>
    </row>
    <row r="204" spans="1:17" ht="10.5" customHeight="1">
      <c r="A204" s="27" t="s">
        <v>198</v>
      </c>
      <c r="B204" s="16">
        <v>1</v>
      </c>
      <c r="C204" s="16"/>
      <c r="D204" s="16">
        <v>1</v>
      </c>
      <c r="E204" s="16">
        <v>1</v>
      </c>
      <c r="F204" s="16">
        <v>2</v>
      </c>
      <c r="G204" s="16">
        <v>1</v>
      </c>
      <c r="H204" s="16">
        <v>4</v>
      </c>
      <c r="I204" s="7">
        <v>7</v>
      </c>
      <c r="J204" s="139"/>
      <c r="K204" s="143"/>
      <c r="L204" s="14">
        <f t="shared" si="35"/>
        <v>8</v>
      </c>
      <c r="M204" s="16">
        <f t="shared" si="35"/>
        <v>9</v>
      </c>
      <c r="N204" s="32">
        <f>L204+M204</f>
        <v>17</v>
      </c>
      <c r="O204" s="66"/>
      <c r="P204" s="57" t="s">
        <v>18</v>
      </c>
      <c r="Q204" s="28"/>
    </row>
    <row r="205" spans="1:17" ht="10.5" customHeight="1">
      <c r="A205" s="27" t="s">
        <v>199</v>
      </c>
      <c r="B205" s="16">
        <v>5</v>
      </c>
      <c r="C205" s="16">
        <v>10</v>
      </c>
      <c r="D205" s="16">
        <v>3</v>
      </c>
      <c r="E205" s="16">
        <v>6</v>
      </c>
      <c r="F205" s="16">
        <v>7</v>
      </c>
      <c r="G205" s="16">
        <v>6</v>
      </c>
      <c r="H205" s="16">
        <v>8</v>
      </c>
      <c r="I205" s="7">
        <v>2</v>
      </c>
      <c r="J205" s="139"/>
      <c r="K205" s="143"/>
      <c r="L205" s="14">
        <f t="shared" si="35"/>
        <v>23</v>
      </c>
      <c r="M205" s="16">
        <f t="shared" si="35"/>
        <v>24</v>
      </c>
      <c r="N205" s="32">
        <f>L205+M205</f>
        <v>47</v>
      </c>
      <c r="O205" s="66"/>
      <c r="P205" s="57" t="s">
        <v>18</v>
      </c>
      <c r="Q205" s="28"/>
    </row>
    <row r="206" spans="1:17" ht="10.5" customHeight="1">
      <c r="A206" s="27" t="s">
        <v>200</v>
      </c>
      <c r="B206" s="16">
        <v>4</v>
      </c>
      <c r="C206" s="16">
        <v>1</v>
      </c>
      <c r="D206" s="16">
        <v>1</v>
      </c>
      <c r="E206" s="16">
        <v>2</v>
      </c>
      <c r="F206" s="16">
        <v>6</v>
      </c>
      <c r="G206" s="16">
        <v>1</v>
      </c>
      <c r="H206" s="16">
        <v>11</v>
      </c>
      <c r="I206" s="7">
        <v>1</v>
      </c>
      <c r="J206" s="139"/>
      <c r="K206" s="143"/>
      <c r="L206" s="14">
        <f t="shared" si="35"/>
        <v>22</v>
      </c>
      <c r="M206" s="16">
        <f t="shared" si="35"/>
        <v>5</v>
      </c>
      <c r="N206" s="32">
        <f>L206+M206</f>
        <v>27</v>
      </c>
      <c r="O206" s="66"/>
      <c r="P206" s="57" t="s">
        <v>18</v>
      </c>
      <c r="Q206" s="28"/>
    </row>
    <row r="207" spans="1:17" ht="10.5" customHeight="1">
      <c r="A207" s="119" t="s">
        <v>201</v>
      </c>
      <c r="B207" s="58">
        <v>11</v>
      </c>
      <c r="C207" s="58">
        <v>5</v>
      </c>
      <c r="D207" s="58">
        <v>5</v>
      </c>
      <c r="E207" s="58">
        <v>2</v>
      </c>
      <c r="F207" s="58">
        <v>8</v>
      </c>
      <c r="G207" s="58">
        <v>1</v>
      </c>
      <c r="H207" s="58">
        <v>17</v>
      </c>
      <c r="I207" s="8">
        <v>3</v>
      </c>
      <c r="J207" s="139"/>
      <c r="K207" s="143"/>
      <c r="L207" s="141">
        <f t="shared" si="35"/>
        <v>41</v>
      </c>
      <c r="M207" s="58">
        <f t="shared" si="35"/>
        <v>11</v>
      </c>
      <c r="N207" s="94">
        <f>L207+M207</f>
        <v>52</v>
      </c>
      <c r="O207" s="97" t="s">
        <v>202</v>
      </c>
      <c r="P207" s="9"/>
      <c r="Q207" s="28"/>
    </row>
    <row r="208" spans="1:17" ht="10.5" customHeight="1">
      <c r="A208" s="29" t="s">
        <v>203</v>
      </c>
      <c r="B208" s="9"/>
      <c r="C208" s="57" t="s">
        <v>24</v>
      </c>
      <c r="D208" s="9"/>
      <c r="E208" s="9"/>
      <c r="F208" s="9"/>
      <c r="G208" s="9"/>
      <c r="H208" s="9"/>
      <c r="I208" s="9"/>
      <c r="J208" s="139"/>
      <c r="K208" s="143"/>
      <c r="L208" s="9"/>
      <c r="M208" s="9"/>
      <c r="N208" s="28"/>
      <c r="O208" s="67">
        <f>64+10</f>
        <v>74</v>
      </c>
      <c r="P208" s="16">
        <v>11</v>
      </c>
      <c r="Q208" s="32">
        <f>O208+P208</f>
        <v>85</v>
      </c>
    </row>
    <row r="209" spans="1:17" ht="11.25" thickBot="1">
      <c r="A209" s="121" t="s">
        <v>204</v>
      </c>
      <c r="B209" s="122">
        <v>28</v>
      </c>
      <c r="C209" s="122">
        <v>23</v>
      </c>
      <c r="D209" s="122">
        <v>25</v>
      </c>
      <c r="E209" s="122">
        <v>24</v>
      </c>
      <c r="F209" s="122">
        <v>31</v>
      </c>
      <c r="G209" s="122">
        <v>33</v>
      </c>
      <c r="H209" s="122">
        <v>41</v>
      </c>
      <c r="I209" s="146">
        <v>26</v>
      </c>
      <c r="J209" s="146"/>
      <c r="K209" s="147"/>
      <c r="L209" s="147">
        <f>B209+D209+F209+H209+J209</f>
        <v>125</v>
      </c>
      <c r="M209" s="122">
        <f>C209+E209+G209+I209+K209</f>
        <v>106</v>
      </c>
      <c r="N209" s="123">
        <f>L209+M209</f>
        <v>231</v>
      </c>
      <c r="O209" s="96">
        <v>15</v>
      </c>
      <c r="P209" s="62">
        <v>21</v>
      </c>
      <c r="Q209" s="50">
        <f>O209+P209</f>
        <v>36</v>
      </c>
    </row>
    <row r="210" spans="1:18" ht="10.5">
      <c r="A210" s="4" t="s">
        <v>205</v>
      </c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3"/>
    </row>
    <row r="212" spans="8:17" ht="10.5">
      <c r="H212" s="17" t="s">
        <v>271</v>
      </c>
      <c r="Q212" s="12" t="s">
        <v>161</v>
      </c>
    </row>
    <row r="213" ht="10.5">
      <c r="Q213" s="13"/>
    </row>
    <row r="215" ht="11.25" thickBot="1"/>
    <row r="216" spans="1:17" ht="10.5">
      <c r="A216" s="23" t="s">
        <v>162</v>
      </c>
      <c r="B216" s="156" t="s">
        <v>6</v>
      </c>
      <c r="C216" s="156"/>
      <c r="D216" s="156" t="s">
        <v>7</v>
      </c>
      <c r="E216" s="156"/>
      <c r="F216" s="156" t="s">
        <v>8</v>
      </c>
      <c r="G216" s="156"/>
      <c r="H216" s="156" t="s">
        <v>9</v>
      </c>
      <c r="I216" s="156"/>
      <c r="J216" s="156" t="s">
        <v>10</v>
      </c>
      <c r="K216" s="156"/>
      <c r="L216" s="156" t="s">
        <v>11</v>
      </c>
      <c r="M216" s="156"/>
      <c r="N216" s="157"/>
      <c r="O216" s="158" t="s">
        <v>12</v>
      </c>
      <c r="P216" s="156"/>
      <c r="Q216" s="157"/>
    </row>
    <row r="217" spans="1:17" ht="11.25" thickBot="1">
      <c r="A217" s="34" t="s">
        <v>206</v>
      </c>
      <c r="B217" s="41" t="s">
        <v>14</v>
      </c>
      <c r="C217" s="41" t="s">
        <v>15</v>
      </c>
      <c r="D217" s="41" t="s">
        <v>14</v>
      </c>
      <c r="E217" s="41" t="s">
        <v>15</v>
      </c>
      <c r="F217" s="41" t="s">
        <v>14</v>
      </c>
      <c r="G217" s="41" t="s">
        <v>15</v>
      </c>
      <c r="H217" s="41" t="s">
        <v>14</v>
      </c>
      <c r="I217" s="41" t="s">
        <v>15</v>
      </c>
      <c r="J217" s="41" t="s">
        <v>14</v>
      </c>
      <c r="K217" s="41" t="s">
        <v>15</v>
      </c>
      <c r="L217" s="41" t="s">
        <v>14</v>
      </c>
      <c r="M217" s="41" t="s">
        <v>15</v>
      </c>
      <c r="N217" s="40" t="s">
        <v>16</v>
      </c>
      <c r="O217" s="54" t="s">
        <v>14</v>
      </c>
      <c r="P217" s="41" t="s">
        <v>15</v>
      </c>
      <c r="Q217" s="40" t="s">
        <v>16</v>
      </c>
    </row>
    <row r="218" spans="1:17" ht="10.5" customHeight="1">
      <c r="A218" s="45" t="s">
        <v>207</v>
      </c>
      <c r="B218" s="55">
        <v>5</v>
      </c>
      <c r="C218" s="55">
        <v>23</v>
      </c>
      <c r="D218" s="55">
        <v>14</v>
      </c>
      <c r="E218" s="55">
        <v>34</v>
      </c>
      <c r="F218" s="55">
        <v>18</v>
      </c>
      <c r="G218" s="55">
        <v>17</v>
      </c>
      <c r="H218" s="55">
        <v>3</v>
      </c>
      <c r="I218" s="46">
        <v>4</v>
      </c>
      <c r="J218" s="145"/>
      <c r="K218" s="124"/>
      <c r="L218" s="140">
        <f aca="true" t="shared" si="36" ref="L218:M234">B218+D218+F218+H218+J218</f>
        <v>40</v>
      </c>
      <c r="M218" s="55">
        <f t="shared" si="36"/>
        <v>78</v>
      </c>
      <c r="N218" s="46">
        <f aca="true" t="shared" si="37" ref="N218:N234">L218+M218</f>
        <v>118</v>
      </c>
      <c r="O218" s="83"/>
      <c r="P218" s="84" t="s">
        <v>18</v>
      </c>
      <c r="Q218" s="25"/>
    </row>
    <row r="219" spans="1:17" ht="10.5" customHeight="1">
      <c r="A219" s="27" t="s">
        <v>208</v>
      </c>
      <c r="B219" s="16">
        <v>2</v>
      </c>
      <c r="C219" s="16">
        <v>3</v>
      </c>
      <c r="D219" s="16">
        <v>3</v>
      </c>
      <c r="E219" s="16">
        <v>5</v>
      </c>
      <c r="F219" s="16">
        <v>2</v>
      </c>
      <c r="G219" s="16">
        <v>2</v>
      </c>
      <c r="H219" s="16"/>
      <c r="I219" s="7">
        <v>6</v>
      </c>
      <c r="J219" s="139"/>
      <c r="K219" s="143"/>
      <c r="L219" s="14">
        <f t="shared" si="36"/>
        <v>7</v>
      </c>
      <c r="M219" s="16">
        <f t="shared" si="36"/>
        <v>16</v>
      </c>
      <c r="N219" s="7">
        <f t="shared" si="37"/>
        <v>23</v>
      </c>
      <c r="O219" s="90"/>
      <c r="P219" s="75" t="s">
        <v>18</v>
      </c>
      <c r="Q219" s="87"/>
    </row>
    <row r="220" spans="1:17" ht="10.5" customHeight="1">
      <c r="A220" s="27" t="s">
        <v>209</v>
      </c>
      <c r="B220" s="16">
        <v>153</v>
      </c>
      <c r="C220" s="16">
        <v>21</v>
      </c>
      <c r="D220" s="16">
        <v>53</v>
      </c>
      <c r="E220" s="16">
        <v>5</v>
      </c>
      <c r="F220" s="16">
        <v>21</v>
      </c>
      <c r="G220" s="16">
        <v>5</v>
      </c>
      <c r="H220" s="16">
        <v>16</v>
      </c>
      <c r="I220" s="7">
        <v>11</v>
      </c>
      <c r="J220" s="139"/>
      <c r="K220" s="143"/>
      <c r="L220" s="14">
        <f>B220+D220+F220+H220+J220</f>
        <v>243</v>
      </c>
      <c r="M220" s="16">
        <f>C220+E220+G220+I220+K220</f>
        <v>42</v>
      </c>
      <c r="N220" s="7">
        <f>L220+M220</f>
        <v>285</v>
      </c>
      <c r="O220" s="90"/>
      <c r="P220" s="75" t="s">
        <v>18</v>
      </c>
      <c r="Q220" s="87"/>
    </row>
    <row r="221" spans="1:17" ht="10.5" customHeight="1">
      <c r="A221" s="27" t="s">
        <v>210</v>
      </c>
      <c r="B221" s="16">
        <v>42</v>
      </c>
      <c r="C221" s="16">
        <v>83</v>
      </c>
      <c r="D221" s="16">
        <v>30</v>
      </c>
      <c r="E221" s="16">
        <v>61</v>
      </c>
      <c r="F221" s="16">
        <v>25</v>
      </c>
      <c r="G221" s="16">
        <v>26</v>
      </c>
      <c r="H221" s="16">
        <v>8</v>
      </c>
      <c r="I221" s="7">
        <v>3</v>
      </c>
      <c r="J221" s="139"/>
      <c r="K221" s="143"/>
      <c r="L221" s="14">
        <f t="shared" si="36"/>
        <v>105</v>
      </c>
      <c r="M221" s="16">
        <f t="shared" si="36"/>
        <v>173</v>
      </c>
      <c r="N221" s="7">
        <f t="shared" si="37"/>
        <v>278</v>
      </c>
      <c r="O221" s="90"/>
      <c r="P221" s="75" t="s">
        <v>18</v>
      </c>
      <c r="Q221" s="87"/>
    </row>
    <row r="222" spans="1:17" ht="10.5" customHeight="1">
      <c r="A222" s="27" t="s">
        <v>211</v>
      </c>
      <c r="B222" s="16">
        <v>10</v>
      </c>
      <c r="C222" s="16">
        <v>30</v>
      </c>
      <c r="D222" s="16">
        <v>8</v>
      </c>
      <c r="E222" s="16">
        <v>8</v>
      </c>
      <c r="F222" s="16">
        <v>1</v>
      </c>
      <c r="G222" s="16">
        <v>1</v>
      </c>
      <c r="H222" s="16">
        <v>1</v>
      </c>
      <c r="I222" s="7">
        <v>1</v>
      </c>
      <c r="J222" s="139"/>
      <c r="K222" s="143"/>
      <c r="L222" s="14">
        <f t="shared" si="36"/>
        <v>20</v>
      </c>
      <c r="M222" s="16">
        <f t="shared" si="36"/>
        <v>40</v>
      </c>
      <c r="N222" s="7">
        <f t="shared" si="37"/>
        <v>60</v>
      </c>
      <c r="O222" s="90"/>
      <c r="P222" s="75" t="s">
        <v>18</v>
      </c>
      <c r="Q222" s="87"/>
    </row>
    <row r="223" spans="1:17" ht="10.5" customHeight="1">
      <c r="A223" s="27" t="s">
        <v>212</v>
      </c>
      <c r="B223" s="16">
        <v>2</v>
      </c>
      <c r="C223" s="16">
        <v>5</v>
      </c>
      <c r="D223" s="16">
        <v>4</v>
      </c>
      <c r="E223" s="16">
        <v>3</v>
      </c>
      <c r="F223" s="16">
        <v>1</v>
      </c>
      <c r="G223" s="16"/>
      <c r="H223" s="16"/>
      <c r="I223" s="7"/>
      <c r="J223" s="139"/>
      <c r="K223" s="143"/>
      <c r="L223" s="14">
        <f t="shared" si="36"/>
        <v>7</v>
      </c>
      <c r="M223" s="16">
        <f t="shared" si="36"/>
        <v>8</v>
      </c>
      <c r="N223" s="7">
        <f t="shared" si="37"/>
        <v>15</v>
      </c>
      <c r="O223" s="90"/>
      <c r="P223" s="75" t="s">
        <v>18</v>
      </c>
      <c r="Q223" s="87"/>
    </row>
    <row r="224" spans="1:17" ht="10.5" customHeight="1">
      <c r="A224" s="27" t="s">
        <v>213</v>
      </c>
      <c r="B224" s="16">
        <v>13</v>
      </c>
      <c r="C224" s="16">
        <v>35</v>
      </c>
      <c r="D224" s="16">
        <v>5</v>
      </c>
      <c r="E224" s="16">
        <v>18</v>
      </c>
      <c r="F224" s="16">
        <v>2</v>
      </c>
      <c r="G224" s="16">
        <v>2</v>
      </c>
      <c r="H224" s="16"/>
      <c r="I224" s="7">
        <v>4</v>
      </c>
      <c r="J224" s="139"/>
      <c r="K224" s="143"/>
      <c r="L224" s="14">
        <f t="shared" si="36"/>
        <v>20</v>
      </c>
      <c r="M224" s="16">
        <f t="shared" si="36"/>
        <v>59</v>
      </c>
      <c r="N224" s="7">
        <f t="shared" si="37"/>
        <v>79</v>
      </c>
      <c r="O224" s="90"/>
      <c r="P224" s="75" t="s">
        <v>18</v>
      </c>
      <c r="Q224" s="87"/>
    </row>
    <row r="225" spans="1:17" ht="10.5" customHeight="1">
      <c r="A225" s="27" t="s">
        <v>214</v>
      </c>
      <c r="B225" s="16">
        <v>28</v>
      </c>
      <c r="C225" s="16">
        <v>89</v>
      </c>
      <c r="D225" s="16">
        <v>40</v>
      </c>
      <c r="E225" s="16">
        <v>92</v>
      </c>
      <c r="F225" s="16">
        <v>52</v>
      </c>
      <c r="G225" s="16">
        <v>111</v>
      </c>
      <c r="H225" s="16">
        <v>57</v>
      </c>
      <c r="I225" s="7">
        <v>139</v>
      </c>
      <c r="J225" s="139"/>
      <c r="K225" s="143"/>
      <c r="L225" s="14">
        <f t="shared" si="36"/>
        <v>177</v>
      </c>
      <c r="M225" s="16">
        <f t="shared" si="36"/>
        <v>431</v>
      </c>
      <c r="N225" s="7">
        <f t="shared" si="37"/>
        <v>608</v>
      </c>
      <c r="O225" s="67">
        <v>15</v>
      </c>
      <c r="P225" s="16">
        <v>33</v>
      </c>
      <c r="Q225" s="32">
        <f>O225+P225</f>
        <v>48</v>
      </c>
    </row>
    <row r="226" spans="1:17" ht="10.5" customHeight="1">
      <c r="A226" s="27" t="s">
        <v>215</v>
      </c>
      <c r="B226" s="16">
        <v>1</v>
      </c>
      <c r="C226" s="16">
        <v>1</v>
      </c>
      <c r="D226" s="16">
        <v>1</v>
      </c>
      <c r="E226" s="16"/>
      <c r="F226" s="16">
        <v>5</v>
      </c>
      <c r="G226" s="16">
        <v>1</v>
      </c>
      <c r="H226" s="16">
        <v>5</v>
      </c>
      <c r="I226" s="7">
        <v>2</v>
      </c>
      <c r="J226" s="139"/>
      <c r="K226" s="143"/>
      <c r="L226" s="14">
        <f t="shared" si="36"/>
        <v>12</v>
      </c>
      <c r="M226" s="16">
        <f t="shared" si="36"/>
        <v>4</v>
      </c>
      <c r="N226" s="7">
        <f t="shared" si="37"/>
        <v>16</v>
      </c>
      <c r="O226" s="90"/>
      <c r="P226" s="75" t="s">
        <v>18</v>
      </c>
      <c r="Q226" s="87"/>
    </row>
    <row r="227" spans="1:17" ht="10.5" customHeight="1">
      <c r="A227" s="27" t="s">
        <v>216</v>
      </c>
      <c r="B227" s="16"/>
      <c r="C227" s="16"/>
      <c r="D227" s="16"/>
      <c r="E227" s="16"/>
      <c r="F227" s="16"/>
      <c r="G227" s="16"/>
      <c r="H227" s="16">
        <v>3</v>
      </c>
      <c r="I227" s="7">
        <v>3</v>
      </c>
      <c r="J227" s="139"/>
      <c r="K227" s="143"/>
      <c r="L227" s="14">
        <f t="shared" si="36"/>
        <v>3</v>
      </c>
      <c r="M227" s="16">
        <f t="shared" si="36"/>
        <v>3</v>
      </c>
      <c r="N227" s="7">
        <f t="shared" si="37"/>
        <v>6</v>
      </c>
      <c r="O227" s="90"/>
      <c r="P227" s="75" t="s">
        <v>18</v>
      </c>
      <c r="Q227" s="87"/>
    </row>
    <row r="228" spans="1:17" ht="10.5" customHeight="1">
      <c r="A228" s="27" t="s">
        <v>217</v>
      </c>
      <c r="B228" s="16"/>
      <c r="C228" s="16">
        <v>1</v>
      </c>
      <c r="D228" s="16"/>
      <c r="E228" s="16"/>
      <c r="F228" s="16">
        <v>1</v>
      </c>
      <c r="G228" s="16">
        <v>1</v>
      </c>
      <c r="H228" s="16"/>
      <c r="I228" s="7"/>
      <c r="J228" s="139"/>
      <c r="K228" s="143"/>
      <c r="L228" s="14">
        <f>B228+D228+F228+H228+J228</f>
        <v>1</v>
      </c>
      <c r="M228" s="16">
        <f>C228+E228+G228+I228+K228</f>
        <v>2</v>
      </c>
      <c r="N228" s="7">
        <f>L228+M228</f>
        <v>3</v>
      </c>
      <c r="O228" s="90"/>
      <c r="P228" s="75" t="s">
        <v>18</v>
      </c>
      <c r="Q228" s="87"/>
    </row>
    <row r="229" spans="1:17" ht="10.5" customHeight="1">
      <c r="A229" s="27" t="s">
        <v>218</v>
      </c>
      <c r="B229" s="16">
        <v>10</v>
      </c>
      <c r="C229" s="16">
        <v>13</v>
      </c>
      <c r="D229" s="16">
        <v>28</v>
      </c>
      <c r="E229" s="16">
        <v>27</v>
      </c>
      <c r="F229" s="16">
        <v>37</v>
      </c>
      <c r="G229" s="16">
        <v>42</v>
      </c>
      <c r="H229" s="16">
        <v>41</v>
      </c>
      <c r="I229" s="7">
        <v>47</v>
      </c>
      <c r="J229" s="139"/>
      <c r="K229" s="143"/>
      <c r="L229" s="14">
        <f t="shared" si="36"/>
        <v>116</v>
      </c>
      <c r="M229" s="16">
        <f t="shared" si="36"/>
        <v>129</v>
      </c>
      <c r="N229" s="7">
        <f t="shared" si="37"/>
        <v>245</v>
      </c>
      <c r="O229" s="67">
        <v>16</v>
      </c>
      <c r="P229" s="16">
        <v>22</v>
      </c>
      <c r="Q229" s="32">
        <f>O229+P229</f>
        <v>38</v>
      </c>
    </row>
    <row r="230" spans="1:17" ht="10.5" customHeight="1">
      <c r="A230" s="27" t="s">
        <v>219</v>
      </c>
      <c r="B230" s="16"/>
      <c r="C230" s="16">
        <v>10</v>
      </c>
      <c r="D230" s="16">
        <v>1</v>
      </c>
      <c r="E230" s="16">
        <v>9</v>
      </c>
      <c r="F230" s="16">
        <v>5</v>
      </c>
      <c r="G230" s="16">
        <v>6</v>
      </c>
      <c r="H230" s="16">
        <v>10</v>
      </c>
      <c r="I230" s="7">
        <v>26</v>
      </c>
      <c r="J230" s="139"/>
      <c r="K230" s="143"/>
      <c r="L230" s="14">
        <f t="shared" si="36"/>
        <v>16</v>
      </c>
      <c r="M230" s="16">
        <f t="shared" si="36"/>
        <v>51</v>
      </c>
      <c r="N230" s="7">
        <f t="shared" si="37"/>
        <v>67</v>
      </c>
      <c r="O230" s="90"/>
      <c r="P230" s="75" t="s">
        <v>18</v>
      </c>
      <c r="Q230" s="87"/>
    </row>
    <row r="231" spans="1:17" ht="10.5" customHeight="1">
      <c r="A231" s="27" t="s">
        <v>220</v>
      </c>
      <c r="B231" s="16">
        <v>1</v>
      </c>
      <c r="C231" s="16">
        <v>2</v>
      </c>
      <c r="D231" s="16">
        <v>1</v>
      </c>
      <c r="E231" s="16">
        <v>4</v>
      </c>
      <c r="F231" s="16">
        <v>3</v>
      </c>
      <c r="G231" s="16">
        <v>11</v>
      </c>
      <c r="H231" s="16">
        <v>7</v>
      </c>
      <c r="I231" s="7">
        <v>16</v>
      </c>
      <c r="J231" s="139"/>
      <c r="K231" s="143"/>
      <c r="L231" s="14">
        <f t="shared" si="36"/>
        <v>12</v>
      </c>
      <c r="M231" s="16">
        <f t="shared" si="36"/>
        <v>33</v>
      </c>
      <c r="N231" s="7">
        <f t="shared" si="37"/>
        <v>45</v>
      </c>
      <c r="O231" s="90"/>
      <c r="P231" s="75" t="s">
        <v>18</v>
      </c>
      <c r="Q231" s="87"/>
    </row>
    <row r="232" spans="1:17" ht="10.5" customHeight="1">
      <c r="A232" s="27" t="s">
        <v>221</v>
      </c>
      <c r="B232" s="16">
        <v>1</v>
      </c>
      <c r="C232" s="16">
        <v>1</v>
      </c>
      <c r="D232" s="16">
        <v>3</v>
      </c>
      <c r="E232" s="16">
        <v>3</v>
      </c>
      <c r="F232" s="16">
        <v>1</v>
      </c>
      <c r="G232" s="16">
        <v>3</v>
      </c>
      <c r="H232" s="16">
        <v>4</v>
      </c>
      <c r="I232" s="7">
        <v>2</v>
      </c>
      <c r="J232" s="139"/>
      <c r="K232" s="143"/>
      <c r="L232" s="14">
        <f t="shared" si="36"/>
        <v>9</v>
      </c>
      <c r="M232" s="16">
        <f t="shared" si="36"/>
        <v>9</v>
      </c>
      <c r="N232" s="7">
        <f t="shared" si="37"/>
        <v>18</v>
      </c>
      <c r="O232" s="67">
        <v>57</v>
      </c>
      <c r="P232" s="16">
        <v>51</v>
      </c>
      <c r="Q232" s="32">
        <f>O232+P232</f>
        <v>108</v>
      </c>
    </row>
    <row r="233" spans="1:17" ht="10.5" customHeight="1">
      <c r="A233" s="27" t="s">
        <v>222</v>
      </c>
      <c r="B233" s="16"/>
      <c r="C233" s="16"/>
      <c r="D233" s="16"/>
      <c r="E233" s="16"/>
      <c r="F233" s="16"/>
      <c r="G233" s="16">
        <v>1</v>
      </c>
      <c r="H233" s="16"/>
      <c r="I233" s="7">
        <v>2</v>
      </c>
      <c r="J233" s="139"/>
      <c r="K233" s="143"/>
      <c r="L233" s="14">
        <f t="shared" si="36"/>
        <v>0</v>
      </c>
      <c r="M233" s="16">
        <f t="shared" si="36"/>
        <v>3</v>
      </c>
      <c r="N233" s="7">
        <f t="shared" si="37"/>
        <v>3</v>
      </c>
      <c r="O233" s="90"/>
      <c r="P233" s="75" t="s">
        <v>18</v>
      </c>
      <c r="Q233" s="87"/>
    </row>
    <row r="234" spans="1:17" ht="10.5" customHeight="1">
      <c r="A234" s="27" t="s">
        <v>223</v>
      </c>
      <c r="B234" s="16"/>
      <c r="C234" s="16">
        <v>7</v>
      </c>
      <c r="D234" s="16">
        <v>6</v>
      </c>
      <c r="E234" s="16">
        <v>9</v>
      </c>
      <c r="F234" s="16">
        <v>2</v>
      </c>
      <c r="G234" s="16">
        <v>16</v>
      </c>
      <c r="H234" s="16">
        <v>7</v>
      </c>
      <c r="I234" s="7">
        <v>20</v>
      </c>
      <c r="J234" s="139"/>
      <c r="K234" s="143"/>
      <c r="L234" s="14">
        <f t="shared" si="36"/>
        <v>15</v>
      </c>
      <c r="M234" s="16">
        <f t="shared" si="36"/>
        <v>52</v>
      </c>
      <c r="N234" s="32">
        <f t="shared" si="37"/>
        <v>67</v>
      </c>
      <c r="O234" s="104" t="s">
        <v>47</v>
      </c>
      <c r="P234" s="20"/>
      <c r="Q234" s="87"/>
    </row>
    <row r="235" spans="1:17" ht="10.5" customHeight="1" thickBot="1">
      <c r="A235" s="103" t="s">
        <v>58</v>
      </c>
      <c r="B235" s="20"/>
      <c r="C235" s="75" t="s">
        <v>224</v>
      </c>
      <c r="D235" s="20"/>
      <c r="E235" s="20"/>
      <c r="F235" s="20"/>
      <c r="G235" s="20"/>
      <c r="H235" s="20"/>
      <c r="I235" s="20"/>
      <c r="J235" s="146"/>
      <c r="K235" s="147"/>
      <c r="L235" s="20"/>
      <c r="M235" s="20"/>
      <c r="N235" s="20"/>
      <c r="O235" s="96">
        <v>30</v>
      </c>
      <c r="P235" s="62">
        <v>17</v>
      </c>
      <c r="Q235" s="50">
        <f>O235+P235</f>
        <v>47</v>
      </c>
    </row>
    <row r="236" spans="1:17" ht="16.5" customHeight="1">
      <c r="A236" s="45" t="s">
        <v>60</v>
      </c>
      <c r="B236" s="98">
        <f aca="true" t="shared" si="38" ref="B236:M236">SUM(B171:B235)</f>
        <v>685</v>
      </c>
      <c r="C236" s="98">
        <f t="shared" si="38"/>
        <v>758</v>
      </c>
      <c r="D236" s="98">
        <f t="shared" si="38"/>
        <v>536</v>
      </c>
      <c r="E236" s="98">
        <f t="shared" si="38"/>
        <v>632</v>
      </c>
      <c r="F236" s="98">
        <f t="shared" si="38"/>
        <v>564</v>
      </c>
      <c r="G236" s="98">
        <f t="shared" si="38"/>
        <v>655</v>
      </c>
      <c r="H236" s="98">
        <f t="shared" si="38"/>
        <v>794</v>
      </c>
      <c r="I236" s="98">
        <f t="shared" si="38"/>
        <v>939</v>
      </c>
      <c r="J236" s="98">
        <f t="shared" si="38"/>
        <v>115</v>
      </c>
      <c r="K236" s="98">
        <f t="shared" si="38"/>
        <v>137</v>
      </c>
      <c r="L236" s="98">
        <f t="shared" si="38"/>
        <v>2694</v>
      </c>
      <c r="M236" s="98">
        <f t="shared" si="38"/>
        <v>3121</v>
      </c>
      <c r="N236" s="46"/>
      <c r="O236" s="69">
        <f>SUM(O171:O235)</f>
        <v>631</v>
      </c>
      <c r="P236" s="55">
        <f>SUM(P171:P235)</f>
        <v>414</v>
      </c>
      <c r="Q236" s="51"/>
    </row>
    <row r="237" spans="1:17" ht="16.5" customHeight="1" thickBot="1">
      <c r="A237" s="43" t="s">
        <v>225</v>
      </c>
      <c r="B237" s="63"/>
      <c r="C237" s="82">
        <f>B236+C236</f>
        <v>1443</v>
      </c>
      <c r="D237" s="63"/>
      <c r="E237" s="82">
        <f>D236+E236</f>
        <v>1168</v>
      </c>
      <c r="F237" s="63"/>
      <c r="G237" s="82">
        <f>F236+G236</f>
        <v>1219</v>
      </c>
      <c r="H237" s="63"/>
      <c r="I237" s="82">
        <f>H236+I236</f>
        <v>1733</v>
      </c>
      <c r="J237" s="63"/>
      <c r="K237" s="82">
        <f>J236+K236</f>
        <v>252</v>
      </c>
      <c r="L237" s="63"/>
      <c r="M237" s="82">
        <f>L236+M236</f>
        <v>5815</v>
      </c>
      <c r="N237" s="63">
        <f>SUM(N171:N234)</f>
        <v>5815</v>
      </c>
      <c r="O237" s="111"/>
      <c r="P237" s="64">
        <f>O236+P236</f>
        <v>1045</v>
      </c>
      <c r="Q237" s="102">
        <f>SUM(Q171:Q235)</f>
        <v>1045</v>
      </c>
    </row>
    <row r="238" spans="2:17" ht="10.5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40" ht="11.25" thickBot="1"/>
    <row r="241" spans="1:17" ht="10.5">
      <c r="A241" s="23" t="s">
        <v>226</v>
      </c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5"/>
      <c r="O241" s="158" t="s">
        <v>12</v>
      </c>
      <c r="P241" s="156"/>
      <c r="Q241" s="157"/>
    </row>
    <row r="242" spans="1:17" ht="11.25" thickBot="1">
      <c r="A242" s="34" t="s">
        <v>227</v>
      </c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2"/>
      <c r="O242" s="54" t="s">
        <v>14</v>
      </c>
      <c r="P242" s="41" t="s">
        <v>15</v>
      </c>
      <c r="Q242" s="40" t="s">
        <v>16</v>
      </c>
    </row>
    <row r="243" spans="1:17" ht="10.5">
      <c r="A243" s="113" t="s">
        <v>228</v>
      </c>
      <c r="B243" s="100"/>
      <c r="C243" s="56" t="s">
        <v>24</v>
      </c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42"/>
      <c r="O243" s="69">
        <f>241+37</f>
        <v>278</v>
      </c>
      <c r="P243" s="55">
        <f>224-1+6</f>
        <v>229</v>
      </c>
      <c r="Q243" s="51">
        <f>O243+P243</f>
        <v>507</v>
      </c>
    </row>
    <row r="244" spans="1:17" ht="10.5">
      <c r="A244" s="26" t="s">
        <v>268</v>
      </c>
      <c r="B244" s="20"/>
      <c r="C244" s="148" t="s">
        <v>24</v>
      </c>
      <c r="D244" s="149"/>
      <c r="E244" s="20"/>
      <c r="F244" s="20"/>
      <c r="G244" s="20"/>
      <c r="H244" s="20"/>
      <c r="I244" s="20"/>
      <c r="J244" s="20"/>
      <c r="K244" s="20"/>
      <c r="L244" s="20"/>
      <c r="M244" s="20"/>
      <c r="N244" s="87"/>
      <c r="O244" s="95">
        <v>9</v>
      </c>
      <c r="P244" s="60">
        <v>4</v>
      </c>
      <c r="Q244" s="32">
        <f>O244+P244</f>
        <v>13</v>
      </c>
    </row>
    <row r="245" spans="1:17" ht="10.5">
      <c r="A245" s="105" t="s">
        <v>229</v>
      </c>
      <c r="B245" s="19"/>
      <c r="C245" s="77" t="s">
        <v>24</v>
      </c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06"/>
      <c r="O245" s="67">
        <v>1</v>
      </c>
      <c r="P245" s="58">
        <v>1</v>
      </c>
      <c r="Q245" s="32">
        <f>O245+P245</f>
        <v>2</v>
      </c>
    </row>
    <row r="246" spans="1:17" ht="10.5">
      <c r="A246" s="105" t="s">
        <v>230</v>
      </c>
      <c r="B246" s="19"/>
      <c r="C246" s="77" t="s">
        <v>231</v>
      </c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06"/>
      <c r="O246" s="66"/>
      <c r="P246" s="14"/>
      <c r="Q246" s="109" t="s">
        <v>232</v>
      </c>
    </row>
    <row r="247" spans="1:17" ht="10.5">
      <c r="A247" s="105" t="s">
        <v>233</v>
      </c>
      <c r="B247" s="19"/>
      <c r="C247" s="77" t="s">
        <v>24</v>
      </c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06"/>
      <c r="O247" s="67">
        <v>16</v>
      </c>
      <c r="P247" s="15">
        <v>12</v>
      </c>
      <c r="Q247" s="32">
        <f aca="true" t="shared" si="39" ref="Q247:Q253">O247+P247</f>
        <v>28</v>
      </c>
    </row>
    <row r="248" spans="1:17" ht="10.5">
      <c r="A248" s="105" t="s">
        <v>234</v>
      </c>
      <c r="B248" s="19"/>
      <c r="C248" s="77" t="s">
        <v>235</v>
      </c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06"/>
      <c r="O248" s="67">
        <v>1</v>
      </c>
      <c r="P248" s="16">
        <v>3</v>
      </c>
      <c r="Q248" s="32">
        <f t="shared" si="39"/>
        <v>4</v>
      </c>
    </row>
    <row r="249" spans="1:17" ht="10.5">
      <c r="A249" s="107" t="s">
        <v>236</v>
      </c>
      <c r="B249" s="21"/>
      <c r="C249" s="78" t="s">
        <v>24</v>
      </c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108"/>
      <c r="O249" s="67">
        <v>5</v>
      </c>
      <c r="P249" s="16">
        <v>15</v>
      </c>
      <c r="Q249" s="32">
        <f t="shared" si="39"/>
        <v>20</v>
      </c>
    </row>
    <row r="250" spans="1:17" ht="10.5">
      <c r="A250" s="26" t="s">
        <v>237</v>
      </c>
      <c r="B250" s="20"/>
      <c r="C250" s="75" t="s">
        <v>24</v>
      </c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87"/>
      <c r="O250" s="67">
        <v>12</v>
      </c>
      <c r="P250" s="16">
        <v>29</v>
      </c>
      <c r="Q250" s="32">
        <f t="shared" si="39"/>
        <v>41</v>
      </c>
    </row>
    <row r="251" spans="1:17" ht="10.5">
      <c r="A251" s="105" t="s">
        <v>238</v>
      </c>
      <c r="B251" s="19"/>
      <c r="C251" s="77" t="s">
        <v>235</v>
      </c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06"/>
      <c r="O251" s="67">
        <v>2</v>
      </c>
      <c r="P251" s="16">
        <v>3</v>
      </c>
      <c r="Q251" s="32">
        <f t="shared" si="39"/>
        <v>5</v>
      </c>
    </row>
    <row r="252" spans="1:17" ht="10.5">
      <c r="A252" s="105" t="s">
        <v>239</v>
      </c>
      <c r="B252" s="19"/>
      <c r="C252" s="77" t="s">
        <v>24</v>
      </c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06"/>
      <c r="O252" s="67">
        <v>2</v>
      </c>
      <c r="P252" s="58">
        <v>4</v>
      </c>
      <c r="Q252" s="32">
        <f t="shared" si="39"/>
        <v>6</v>
      </c>
    </row>
    <row r="253" spans="1:17" ht="10.5">
      <c r="A253" s="105" t="s">
        <v>240</v>
      </c>
      <c r="B253" s="19"/>
      <c r="C253" s="77" t="s">
        <v>235</v>
      </c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06"/>
      <c r="O253" s="67">
        <v>5</v>
      </c>
      <c r="P253" s="14">
        <v>4</v>
      </c>
      <c r="Q253" s="32">
        <f t="shared" si="39"/>
        <v>9</v>
      </c>
    </row>
    <row r="254" spans="1:17" ht="10.5">
      <c r="A254" s="105" t="s">
        <v>241</v>
      </c>
      <c r="B254" s="19"/>
      <c r="C254" s="77" t="s">
        <v>231</v>
      </c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06"/>
      <c r="O254" s="66"/>
      <c r="P254" s="14"/>
      <c r="Q254" s="109" t="s">
        <v>232</v>
      </c>
    </row>
    <row r="255" spans="1:17" ht="10.5">
      <c r="A255" s="107" t="s">
        <v>242</v>
      </c>
      <c r="B255" s="21"/>
      <c r="C255" s="78" t="s">
        <v>231</v>
      </c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108"/>
      <c r="O255" s="66"/>
      <c r="P255" s="14"/>
      <c r="Q255" s="109" t="s">
        <v>232</v>
      </c>
    </row>
    <row r="256" spans="1:17" ht="11.25" thickBot="1">
      <c r="A256" s="34" t="s">
        <v>244</v>
      </c>
      <c r="B256" s="91"/>
      <c r="C256" s="52" t="s">
        <v>231</v>
      </c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2"/>
      <c r="O256" s="68"/>
      <c r="P256" s="101"/>
      <c r="Q256" s="110" t="s">
        <v>232</v>
      </c>
    </row>
    <row r="257" spans="1:17" ht="16.5" customHeight="1">
      <c r="A257" s="113" t="s">
        <v>60</v>
      </c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42"/>
      <c r="O257" s="69">
        <f>SUM(O243:O256)</f>
        <v>331</v>
      </c>
      <c r="P257" s="55">
        <f>SUM(P243:P256)</f>
        <v>304</v>
      </c>
      <c r="Q257" s="51"/>
    </row>
    <row r="258" spans="1:17" ht="16.5" customHeight="1" thickBot="1">
      <c r="A258" s="34" t="s">
        <v>245</v>
      </c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2"/>
      <c r="O258" s="111"/>
      <c r="P258" s="112">
        <f>O257+P257</f>
        <v>635</v>
      </c>
      <c r="Q258" s="99">
        <f>SUM(Q243:Q256)</f>
        <v>635</v>
      </c>
    </row>
    <row r="260" ht="10.5">
      <c r="Q260" s="12" t="s">
        <v>266</v>
      </c>
    </row>
    <row r="262" spans="1:8" ht="10.5">
      <c r="A262" s="2" t="s">
        <v>0</v>
      </c>
      <c r="F262" s="80"/>
      <c r="G262" s="80"/>
      <c r="H262" s="17" t="s">
        <v>271</v>
      </c>
    </row>
    <row r="263" ht="10.5">
      <c r="A263" s="2" t="s">
        <v>3</v>
      </c>
    </row>
    <row r="264" ht="10.5">
      <c r="Q264" s="13"/>
    </row>
    <row r="268" ht="11.25" thickBot="1"/>
    <row r="269" spans="1:17" ht="10.5">
      <c r="A269" s="23" t="s">
        <v>5</v>
      </c>
      <c r="B269" s="156" t="s">
        <v>262</v>
      </c>
      <c r="C269" s="156"/>
      <c r="D269" s="156" t="s">
        <v>263</v>
      </c>
      <c r="E269" s="156"/>
      <c r="F269" s="156" t="s">
        <v>264</v>
      </c>
      <c r="G269" s="156"/>
      <c r="H269" s="156" t="s">
        <v>265</v>
      </c>
      <c r="I269" s="156"/>
      <c r="J269" s="156" t="s">
        <v>10</v>
      </c>
      <c r="K269" s="156"/>
      <c r="L269" s="24"/>
      <c r="M269" s="53" t="s">
        <v>11</v>
      </c>
      <c r="N269" s="25"/>
      <c r="O269" s="158" t="s">
        <v>12</v>
      </c>
      <c r="P269" s="156"/>
      <c r="Q269" s="157"/>
    </row>
    <row r="270" spans="1:17" ht="11.25" thickBot="1">
      <c r="A270" s="34" t="s">
        <v>246</v>
      </c>
      <c r="B270" s="41" t="s">
        <v>14</v>
      </c>
      <c r="C270" s="41" t="s">
        <v>15</v>
      </c>
      <c r="D270" s="41" t="s">
        <v>14</v>
      </c>
      <c r="E270" s="41" t="s">
        <v>15</v>
      </c>
      <c r="F270" s="41" t="s">
        <v>14</v>
      </c>
      <c r="G270" s="41" t="s">
        <v>15</v>
      </c>
      <c r="H270" s="41" t="s">
        <v>14</v>
      </c>
      <c r="I270" s="41" t="s">
        <v>15</v>
      </c>
      <c r="J270" s="41" t="s">
        <v>14</v>
      </c>
      <c r="K270" s="41" t="s">
        <v>15</v>
      </c>
      <c r="L270" s="41" t="s">
        <v>14</v>
      </c>
      <c r="M270" s="41" t="s">
        <v>15</v>
      </c>
      <c r="N270" s="40" t="s">
        <v>16</v>
      </c>
      <c r="O270" s="54" t="s">
        <v>14</v>
      </c>
      <c r="P270" s="41" t="s">
        <v>15</v>
      </c>
      <c r="Q270" s="40" t="s">
        <v>16</v>
      </c>
    </row>
    <row r="271" spans="1:17" ht="10.5">
      <c r="A271" s="45" t="s">
        <v>247</v>
      </c>
      <c r="B271" s="46"/>
      <c r="C271" s="100"/>
      <c r="D271" s="100"/>
      <c r="E271" s="100"/>
      <c r="F271" s="100"/>
      <c r="G271" s="100"/>
      <c r="H271" s="100"/>
      <c r="I271" s="140"/>
      <c r="J271" s="55"/>
      <c r="K271" s="55"/>
      <c r="L271" s="55">
        <f>J271</f>
        <v>0</v>
      </c>
      <c r="M271" s="55">
        <f>K271</f>
        <v>0</v>
      </c>
      <c r="N271" s="46">
        <f>L271+M271</f>
        <v>0</v>
      </c>
      <c r="O271" s="65"/>
      <c r="P271" s="56" t="s">
        <v>18</v>
      </c>
      <c r="Q271" s="42"/>
    </row>
    <row r="272" spans="1:17" ht="10.5">
      <c r="A272" s="119" t="s">
        <v>248</v>
      </c>
      <c r="B272" s="58">
        <v>38</v>
      </c>
      <c r="C272" s="58">
        <v>64</v>
      </c>
      <c r="D272" s="58">
        <v>37</v>
      </c>
      <c r="E272" s="58">
        <v>61</v>
      </c>
      <c r="F272" s="58">
        <v>35</v>
      </c>
      <c r="G272" s="58">
        <v>63</v>
      </c>
      <c r="H272" s="58">
        <v>34</v>
      </c>
      <c r="I272" s="58">
        <v>62</v>
      </c>
      <c r="J272" s="58"/>
      <c r="K272" s="58"/>
      <c r="L272" s="58">
        <f>B272+D272+F272+H272</f>
        <v>144</v>
      </c>
      <c r="M272" s="58">
        <f>C272+E272+G272+I272</f>
        <v>250</v>
      </c>
      <c r="N272" s="8">
        <f>L272+M272</f>
        <v>394</v>
      </c>
      <c r="O272" s="66"/>
      <c r="P272" s="57" t="s">
        <v>18</v>
      </c>
      <c r="Q272" s="28"/>
    </row>
    <row r="273" spans="1:17" ht="10.5">
      <c r="A273" s="29" t="s">
        <v>249</v>
      </c>
      <c r="B273" s="9"/>
      <c r="C273" s="9"/>
      <c r="D273" s="57" t="s">
        <v>24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5">
        <v>9</v>
      </c>
      <c r="P273" s="120">
        <v>9</v>
      </c>
      <c r="Q273" s="30">
        <f>O273+P273</f>
        <v>18</v>
      </c>
    </row>
    <row r="274" spans="1:17" ht="10.5">
      <c r="A274" s="29" t="s">
        <v>250</v>
      </c>
      <c r="B274" s="9"/>
      <c r="C274" s="9"/>
      <c r="D274" s="57" t="s">
        <v>24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67">
        <v>1</v>
      </c>
      <c r="P274" s="16">
        <v>2</v>
      </c>
      <c r="Q274" s="32">
        <f>O274+P274</f>
        <v>3</v>
      </c>
    </row>
    <row r="275" spans="1:17" ht="10.5">
      <c r="A275" s="29" t="s">
        <v>251</v>
      </c>
      <c r="B275" s="9"/>
      <c r="C275" s="9"/>
      <c r="D275" s="57" t="s">
        <v>24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67">
        <v>2</v>
      </c>
      <c r="P275" s="16"/>
      <c r="Q275" s="32">
        <f>O275+P275</f>
        <v>2</v>
      </c>
    </row>
    <row r="276" spans="1:17" ht="10.5">
      <c r="A276" s="29" t="s">
        <v>252</v>
      </c>
      <c r="B276" s="9"/>
      <c r="C276" s="9"/>
      <c r="D276" s="57" t="s">
        <v>24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67">
        <v>21</v>
      </c>
      <c r="P276" s="16">
        <v>16</v>
      </c>
      <c r="Q276" s="32">
        <f>O276+P276</f>
        <v>37</v>
      </c>
    </row>
    <row r="277" spans="1:17" ht="11.25" thickBot="1">
      <c r="A277" s="43" t="s">
        <v>253</v>
      </c>
      <c r="B277" s="49"/>
      <c r="C277" s="49"/>
      <c r="D277" s="61" t="s">
        <v>24</v>
      </c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96">
        <v>15</v>
      </c>
      <c r="P277" s="62">
        <v>8</v>
      </c>
      <c r="Q277" s="50">
        <f>O277+P277</f>
        <v>23</v>
      </c>
    </row>
    <row r="278" spans="1:17" ht="16.5" customHeight="1">
      <c r="A278" s="113" t="s">
        <v>60</v>
      </c>
      <c r="B278" s="55">
        <f aca="true" t="shared" si="40" ref="B278:K278">SUM(B271:B277)</f>
        <v>38</v>
      </c>
      <c r="C278" s="55">
        <f t="shared" si="40"/>
        <v>64</v>
      </c>
      <c r="D278" s="55">
        <f t="shared" si="40"/>
        <v>37</v>
      </c>
      <c r="E278" s="55">
        <f t="shared" si="40"/>
        <v>61</v>
      </c>
      <c r="F278" s="55">
        <f t="shared" si="40"/>
        <v>35</v>
      </c>
      <c r="G278" s="55">
        <f t="shared" si="40"/>
        <v>63</v>
      </c>
      <c r="H278" s="55">
        <f t="shared" si="40"/>
        <v>34</v>
      </c>
      <c r="I278" s="55">
        <f t="shared" si="40"/>
        <v>62</v>
      </c>
      <c r="J278" s="55">
        <f t="shared" si="40"/>
        <v>0</v>
      </c>
      <c r="K278" s="55">
        <f t="shared" si="40"/>
        <v>0</v>
      </c>
      <c r="L278" s="55">
        <f>SUM(L271:L272)</f>
        <v>144</v>
      </c>
      <c r="M278" s="55">
        <f>SUM(M271:M272)</f>
        <v>250</v>
      </c>
      <c r="N278" s="51"/>
      <c r="O278" s="69">
        <f>SUM(O271:O277)</f>
        <v>48</v>
      </c>
      <c r="P278" s="55">
        <f>SUM(P271:P277)</f>
        <v>35</v>
      </c>
      <c r="Q278" s="51"/>
    </row>
    <row r="279" spans="1:17" ht="16.5" customHeight="1" thickBot="1">
      <c r="A279" s="34" t="s">
        <v>254</v>
      </c>
      <c r="B279" s="70"/>
      <c r="C279" s="64">
        <f>B278+C278</f>
        <v>102</v>
      </c>
      <c r="D279" s="70"/>
      <c r="E279" s="64">
        <f>D278+E278</f>
        <v>98</v>
      </c>
      <c r="F279" s="70"/>
      <c r="G279" s="64">
        <f>F278+G278</f>
        <v>98</v>
      </c>
      <c r="H279" s="70"/>
      <c r="I279" s="64">
        <f>H278+I278</f>
        <v>96</v>
      </c>
      <c r="J279" s="70"/>
      <c r="K279" s="64">
        <f>J278+K278</f>
        <v>0</v>
      </c>
      <c r="L279" s="70"/>
      <c r="M279" s="64">
        <f>L278+M278</f>
        <v>394</v>
      </c>
      <c r="N279" s="36">
        <f>SUM(N271:N272)</f>
        <v>394</v>
      </c>
      <c r="O279" s="111"/>
      <c r="P279" s="41">
        <f>P278+O278</f>
        <v>83</v>
      </c>
      <c r="Q279" s="40">
        <f>SUM(Q271:Q277)</f>
        <v>83</v>
      </c>
    </row>
    <row r="288" ht="11.25" thickBot="1"/>
    <row r="289" spans="1:17" ht="10.5">
      <c r="A289" s="38"/>
      <c r="B289" s="156" t="s">
        <v>6</v>
      </c>
      <c r="C289" s="156"/>
      <c r="D289" s="156" t="s">
        <v>7</v>
      </c>
      <c r="E289" s="156"/>
      <c r="F289" s="156" t="s">
        <v>8</v>
      </c>
      <c r="G289" s="156"/>
      <c r="H289" s="156" t="s">
        <v>9</v>
      </c>
      <c r="I289" s="156"/>
      <c r="J289" s="156" t="s">
        <v>10</v>
      </c>
      <c r="K289" s="156"/>
      <c r="L289" s="156" t="s">
        <v>11</v>
      </c>
      <c r="M289" s="156"/>
      <c r="N289" s="157"/>
      <c r="O289" s="158" t="s">
        <v>12</v>
      </c>
      <c r="P289" s="156"/>
      <c r="Q289" s="157"/>
    </row>
    <row r="290" spans="1:17" ht="11.25" thickBot="1">
      <c r="A290" s="34" t="s">
        <v>255</v>
      </c>
      <c r="B290" s="41" t="s">
        <v>14</v>
      </c>
      <c r="C290" s="41" t="s">
        <v>15</v>
      </c>
      <c r="D290" s="41" t="s">
        <v>14</v>
      </c>
      <c r="E290" s="41" t="s">
        <v>15</v>
      </c>
      <c r="F290" s="41" t="s">
        <v>14</v>
      </c>
      <c r="G290" s="41" t="s">
        <v>15</v>
      </c>
      <c r="H290" s="41" t="s">
        <v>14</v>
      </c>
      <c r="I290" s="41" t="s">
        <v>15</v>
      </c>
      <c r="J290" s="41" t="s">
        <v>14</v>
      </c>
      <c r="K290" s="41" t="s">
        <v>15</v>
      </c>
      <c r="L290" s="41" t="s">
        <v>14</v>
      </c>
      <c r="M290" s="41" t="s">
        <v>15</v>
      </c>
      <c r="N290" s="40" t="s">
        <v>16</v>
      </c>
      <c r="O290" s="88" t="s">
        <v>14</v>
      </c>
      <c r="P290" s="85" t="s">
        <v>15</v>
      </c>
      <c r="Q290" s="86" t="s">
        <v>16</v>
      </c>
    </row>
    <row r="291" spans="1:17" ht="24.75" customHeight="1">
      <c r="A291" s="45" t="s">
        <v>256</v>
      </c>
      <c r="B291" s="55">
        <f aca="true" t="shared" si="41" ref="B291:K291">B42+B62+B84+B104+B134+B160+B236+B257+B278</f>
        <v>2437</v>
      </c>
      <c r="C291" s="55">
        <f t="shared" si="41"/>
        <v>1961</v>
      </c>
      <c r="D291" s="55">
        <f t="shared" si="41"/>
        <v>2428</v>
      </c>
      <c r="E291" s="55">
        <f t="shared" si="41"/>
        <v>1940</v>
      </c>
      <c r="F291" s="55">
        <f t="shared" si="41"/>
        <v>2783</v>
      </c>
      <c r="G291" s="55">
        <f t="shared" si="41"/>
        <v>2251</v>
      </c>
      <c r="H291" s="55">
        <f t="shared" si="41"/>
        <v>3699</v>
      </c>
      <c r="I291" s="55">
        <f t="shared" si="41"/>
        <v>2971</v>
      </c>
      <c r="J291" s="55">
        <f t="shared" si="41"/>
        <v>208</v>
      </c>
      <c r="K291" s="55">
        <f t="shared" si="41"/>
        <v>211</v>
      </c>
      <c r="L291" s="55">
        <f>B291+D291+F291+H291+J291</f>
        <v>11555</v>
      </c>
      <c r="M291" s="55">
        <f>C291+E291+G291+I291+K291</f>
        <v>9334</v>
      </c>
      <c r="N291" s="51"/>
      <c r="O291" s="69">
        <f>O42+O62+O84+O104+O134+O160+O236+O257+O278</f>
        <v>2498</v>
      </c>
      <c r="P291" s="55">
        <f>P42+P62+P84+P104+P134+P160+P236+P257+P278</f>
        <v>1701</v>
      </c>
      <c r="Q291" s="51"/>
    </row>
    <row r="292" spans="1:17" ht="24.75" customHeight="1" thickBot="1">
      <c r="A292" s="34" t="s">
        <v>257</v>
      </c>
      <c r="B292" s="70"/>
      <c r="C292" s="64">
        <f>B291+C291</f>
        <v>4398</v>
      </c>
      <c r="D292" s="70"/>
      <c r="E292" s="64">
        <f>D291+E291</f>
        <v>4368</v>
      </c>
      <c r="F292" s="70"/>
      <c r="G292" s="64">
        <f>F291+G291</f>
        <v>5034</v>
      </c>
      <c r="H292" s="70"/>
      <c r="I292" s="64">
        <f>H291+I291</f>
        <v>6670</v>
      </c>
      <c r="J292" s="70"/>
      <c r="K292" s="64">
        <f>J291+K291</f>
        <v>419</v>
      </c>
      <c r="L292" s="153">
        <f>L291+M291</f>
        <v>20889</v>
      </c>
      <c r="M292" s="154"/>
      <c r="N292" s="40">
        <f>+L291+M291</f>
        <v>20889</v>
      </c>
      <c r="O292" s="155">
        <f>O291+P291</f>
        <v>4199</v>
      </c>
      <c r="P292" s="154"/>
      <c r="Q292" s="40">
        <f>+O292</f>
        <v>4199</v>
      </c>
    </row>
    <row r="296" spans="4:12" ht="15.75">
      <c r="D296" s="114" t="s">
        <v>258</v>
      </c>
      <c r="E296" s="115"/>
      <c r="F296" s="115"/>
      <c r="G296" s="115"/>
      <c r="H296" s="115"/>
      <c r="I296" s="115"/>
      <c r="J296" s="115"/>
      <c r="K296" s="115"/>
      <c r="L296" s="115"/>
    </row>
    <row r="297" spans="4:12" ht="15.75"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1:13" ht="15.75">
      <c r="A298" s="6"/>
      <c r="B298" s="81"/>
      <c r="C298" s="81"/>
      <c r="D298" s="117" t="s">
        <v>259</v>
      </c>
      <c r="E298" s="117"/>
      <c r="F298" s="117"/>
      <c r="G298" s="117"/>
      <c r="H298" s="117" t="s">
        <v>260</v>
      </c>
      <c r="I298" s="117"/>
      <c r="J298" s="117"/>
      <c r="K298" s="117"/>
      <c r="L298" s="117" t="s">
        <v>261</v>
      </c>
      <c r="M298" s="17"/>
    </row>
    <row r="299" spans="1:13" ht="15.75">
      <c r="A299" s="5"/>
      <c r="B299" s="81"/>
      <c r="C299" s="81"/>
      <c r="D299" s="150" t="s">
        <v>272</v>
      </c>
      <c r="E299" s="118"/>
      <c r="F299" s="118"/>
      <c r="G299" s="118"/>
      <c r="H299" s="150" t="s">
        <v>273</v>
      </c>
      <c r="I299" s="118"/>
      <c r="J299" s="118"/>
      <c r="K299" s="118"/>
      <c r="L299" s="150" t="s">
        <v>274</v>
      </c>
      <c r="M299" s="17"/>
    </row>
  </sheetData>
  <mergeCells count="72">
    <mergeCell ref="B5:C5"/>
    <mergeCell ref="D5:E5"/>
    <mergeCell ref="F5:G5"/>
    <mergeCell ref="H5:I5"/>
    <mergeCell ref="J5:K5"/>
    <mergeCell ref="L5:N5"/>
    <mergeCell ref="O5:Q5"/>
    <mergeCell ref="B49:C49"/>
    <mergeCell ref="D49:E49"/>
    <mergeCell ref="F49:G49"/>
    <mergeCell ref="H49:I49"/>
    <mergeCell ref="J49:K49"/>
    <mergeCell ref="L49:N49"/>
    <mergeCell ref="O49:Q49"/>
    <mergeCell ref="B69:C69"/>
    <mergeCell ref="D69:E69"/>
    <mergeCell ref="F69:G69"/>
    <mergeCell ref="H69:I69"/>
    <mergeCell ref="J69:K69"/>
    <mergeCell ref="L69:N69"/>
    <mergeCell ref="O69:Q69"/>
    <mergeCell ref="B91:C91"/>
    <mergeCell ref="D91:E91"/>
    <mergeCell ref="F91:G91"/>
    <mergeCell ref="H91:I91"/>
    <mergeCell ref="J91:K91"/>
    <mergeCell ref="L91:N91"/>
    <mergeCell ref="O91:Q91"/>
    <mergeCell ref="B109:C109"/>
    <mergeCell ref="D109:E109"/>
    <mergeCell ref="F109:G109"/>
    <mergeCell ref="H109:I109"/>
    <mergeCell ref="J109:K109"/>
    <mergeCell ref="L109:N109"/>
    <mergeCell ref="O109:Q109"/>
    <mergeCell ref="B141:C141"/>
    <mergeCell ref="D141:E141"/>
    <mergeCell ref="F141:G141"/>
    <mergeCell ref="H141:I141"/>
    <mergeCell ref="J141:K141"/>
    <mergeCell ref="L141:N141"/>
    <mergeCell ref="O141:Q141"/>
    <mergeCell ref="B169:C169"/>
    <mergeCell ref="D169:E169"/>
    <mergeCell ref="F169:G169"/>
    <mergeCell ref="H169:I169"/>
    <mergeCell ref="J169:K169"/>
    <mergeCell ref="L169:N169"/>
    <mergeCell ref="O169:Q169"/>
    <mergeCell ref="B216:C216"/>
    <mergeCell ref="D216:E216"/>
    <mergeCell ref="F216:G216"/>
    <mergeCell ref="H216:I216"/>
    <mergeCell ref="J216:K216"/>
    <mergeCell ref="L216:N216"/>
    <mergeCell ref="O216:Q216"/>
    <mergeCell ref="O241:Q241"/>
    <mergeCell ref="O269:Q269"/>
    <mergeCell ref="B269:C269"/>
    <mergeCell ref="D269:E269"/>
    <mergeCell ref="F269:G269"/>
    <mergeCell ref="H269:I269"/>
    <mergeCell ref="J269:K269"/>
    <mergeCell ref="B289:C289"/>
    <mergeCell ref="D289:E289"/>
    <mergeCell ref="F289:G289"/>
    <mergeCell ref="H289:I289"/>
    <mergeCell ref="L292:M292"/>
    <mergeCell ref="O292:P292"/>
    <mergeCell ref="J289:K289"/>
    <mergeCell ref="L289:N289"/>
    <mergeCell ref="O289:Q289"/>
  </mergeCells>
  <printOptions horizontalCentered="1"/>
  <pageMargins left="0" right="0" top="0.5" bottom="0.5" header="0.5" footer="0.5"/>
  <pageSetup horizontalDpi="300" verticalDpi="300" orientation="landscape" r:id="rId1"/>
  <headerFooter alignWithMargins="0">
    <oddHeader>&amp;R
January 26, 2001
</oddHeader>
  </headerFooter>
  <rowBreaks count="5" manualBreakCount="5">
    <brk id="44" max="16" man="1"/>
    <brk id="87" max="16" man="1"/>
    <brk id="136" max="16" man="1"/>
    <brk id="164" max="16" man="1"/>
    <brk id="21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</dc:title>
  <dc:subject/>
  <dc:creator>Iowa State University</dc:creator>
  <cp:keywords/>
  <dc:description/>
  <cp:lastModifiedBy>Microsoft Office</cp:lastModifiedBy>
  <cp:lastPrinted>2001-01-26T16:27:28Z</cp:lastPrinted>
  <dcterms:created xsi:type="dcterms:W3CDTF">2001-01-23T17:36:12Z</dcterms:created>
  <dcterms:modified xsi:type="dcterms:W3CDTF">2001-07-09T19:47:10Z</dcterms:modified>
  <cp:category/>
  <cp:version/>
  <cp:contentType/>
  <cp:contentStatus/>
</cp:coreProperties>
</file>